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NRK\GEMSTAT\Externwebben\Externwebben 2026\Leveranser\Februari\"/>
    </mc:Choice>
  </mc:AlternateContent>
  <xr:revisionPtr revIDLastSave="0" documentId="13_ncr:1_{6E7B4BC6-82FA-4541-8AB8-CEBB65841A38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formation" sheetId="8" r:id="rId1"/>
    <sheet name="Totalt, förstagångsärenden" sheetId="1" r:id="rId2"/>
    <sheet name="Totalt, förlängningsärenden" sheetId="17" r:id="rId3"/>
    <sheet name="Medborgarskap, första ansökan" sheetId="12" r:id="rId4"/>
    <sheet name="Medborgarskap, förlängningar" sheetId="16" r:id="rId5"/>
    <sheet name="Totalt, första ansökan EKB" sheetId="18" r:id="rId6"/>
    <sheet name="Totalt, förlängningar,EKB" sheetId="19" r:id="rId7"/>
    <sheet name="Medborgarskap, förstagångs, EKB" sheetId="20" r:id="rId8"/>
    <sheet name="Medborgarskap, förlängning, EKB" sheetId="21" r:id="rId9"/>
  </sheets>
  <definedNames>
    <definedName name="_xlnm.Print_Titles" localSheetId="8">'Medborgarskap, förlängning, EKB'!#REF!</definedName>
    <definedName name="_xlnm.Print_Titles" localSheetId="4">'Medborgarskap, förlängningar'!#REF!</definedName>
    <definedName name="_xlnm.Print_Titles" localSheetId="3">'Medborgarskap, första ansökan'!#REF!</definedName>
    <definedName name="_xlnm.Print_Titles" localSheetId="7">'Medborgarskap, förstagångs, EKB'!#REF!</definedName>
    <definedName name="_xlnm.Print_Titles" localSheetId="6">'Totalt, förlängningar,EKB'!#REF!</definedName>
    <definedName name="_xlnm.Print_Titles" localSheetId="2">'Totalt, förlängningsärenden'!#REF!</definedName>
    <definedName name="_xlnm.Print_Titles" localSheetId="5">'Totalt, första ansökan EKB'!#REF!</definedName>
    <definedName name="_xlnm.Print_Titles" localSheetId="1">'Totalt, förstagångsärenden'!#REF!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1" l="1"/>
  <c r="I15" i="20"/>
  <c r="I16" i="20"/>
  <c r="I17" i="20"/>
  <c r="I18" i="20"/>
  <c r="G12" i="19"/>
  <c r="G6" i="19"/>
  <c r="J18" i="18"/>
  <c r="J12" i="18"/>
  <c r="J6" i="18"/>
  <c r="F55" i="16"/>
  <c r="F56" i="16"/>
  <c r="F57" i="16"/>
  <c r="F58" i="16"/>
  <c r="F59" i="16"/>
  <c r="F60" i="16"/>
  <c r="F61" i="16"/>
  <c r="F62" i="16"/>
  <c r="F63" i="16"/>
  <c r="F64" i="16"/>
  <c r="F65" i="16"/>
  <c r="F66" i="16"/>
  <c r="P10" i="12"/>
  <c r="P11" i="12"/>
  <c r="P12" i="12"/>
  <c r="P13" i="12"/>
  <c r="P14" i="12"/>
  <c r="P15" i="12"/>
  <c r="P16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G10" i="17"/>
  <c r="G11" i="17"/>
  <c r="G12" i="17"/>
  <c r="G6" i="17"/>
  <c r="J16" i="1"/>
  <c r="J11" i="1"/>
  <c r="J7" i="1"/>
  <c r="J5" i="1"/>
  <c r="J6" i="1"/>
  <c r="F22" i="20"/>
  <c r="I5" i="20"/>
  <c r="I6" i="20"/>
  <c r="I7" i="20"/>
  <c r="I8" i="20"/>
  <c r="I9" i="20"/>
  <c r="I10" i="20"/>
  <c r="I11" i="20"/>
  <c r="I12" i="20"/>
  <c r="I13" i="20"/>
  <c r="I14" i="20"/>
  <c r="G7" i="19"/>
  <c r="G13" i="19"/>
  <c r="J5" i="18"/>
  <c r="J7" i="18"/>
  <c r="J15" i="1"/>
  <c r="G7" i="17"/>
  <c r="J17" i="1"/>
  <c r="J10" i="1"/>
  <c r="J12" i="1"/>
  <c r="J19" i="18"/>
  <c r="J13" i="18"/>
  <c r="G5" i="17"/>
  <c r="P5" i="12"/>
  <c r="P6" i="12"/>
  <c r="P7" i="12"/>
  <c r="P8" i="12"/>
  <c r="P9" i="12"/>
  <c r="F9" i="21"/>
  <c r="G11" i="19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4" i="21"/>
  <c r="F5" i="21"/>
  <c r="F6" i="21"/>
  <c r="F7" i="21"/>
  <c r="F8" i="21"/>
  <c r="J17" i="18"/>
  <c r="J11" i="18"/>
  <c r="I5" i="12"/>
  <c r="F21" i="20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G5" i="19"/>
</calcChain>
</file>

<file path=xl/sharedStrings.xml><?xml version="1.0" encoding="utf-8"?>
<sst xmlns="http://schemas.openxmlformats.org/spreadsheetml/2006/main" count="361" uniqueCount="122">
  <si>
    <t>Totalt</t>
  </si>
  <si>
    <t>AFGHANISTAN</t>
  </si>
  <si>
    <t>ALGERIET</t>
  </si>
  <si>
    <t>ARMENIEN</t>
  </si>
  <si>
    <t>AZERBAJDZJAN</t>
  </si>
  <si>
    <t>BANGLADESH</t>
  </si>
  <si>
    <t>BELARUS</t>
  </si>
  <si>
    <t>BOSNIEN OCH HERCEGOVINA</t>
  </si>
  <si>
    <t>BURUNDI</t>
  </si>
  <si>
    <t>COLOMBIA</t>
  </si>
  <si>
    <t>DEM REPUBLIKEN KONGO</t>
  </si>
  <si>
    <t>EGYPTEN</t>
  </si>
  <si>
    <t>EL SALVADOR</t>
  </si>
  <si>
    <t>ERITREA</t>
  </si>
  <si>
    <t>ETIOPIEN</t>
  </si>
  <si>
    <t>GAMBIA</t>
  </si>
  <si>
    <t>GEORGIEN</t>
  </si>
  <si>
    <t>GHANA</t>
  </si>
  <si>
    <t>IRAK</t>
  </si>
  <si>
    <t>IRAN</t>
  </si>
  <si>
    <t>JEMEN</t>
  </si>
  <si>
    <t>JORDANIEN</t>
  </si>
  <si>
    <t>KAMERUN</t>
  </si>
  <si>
    <t>KAZAKSTAN</t>
  </si>
  <si>
    <t>KINA</t>
  </si>
  <si>
    <t>KIRGIZISTAN</t>
  </si>
  <si>
    <t>KOSOVO</t>
  </si>
  <si>
    <t>LIBANON</t>
  </si>
  <si>
    <t>LIBYEN</t>
  </si>
  <si>
    <t>MAROCKO</t>
  </si>
  <si>
    <t>MONGOLIET</t>
  </si>
  <si>
    <t>NICARAGUA</t>
  </si>
  <si>
    <t>NIGERIA</t>
  </si>
  <si>
    <t>OKÄNT</t>
  </si>
  <si>
    <t>PAKISTAN</t>
  </si>
  <si>
    <t>PALESTINA</t>
  </si>
  <si>
    <t>PERU</t>
  </si>
  <si>
    <t>RYSSLAND</t>
  </si>
  <si>
    <t>SENEGAL</t>
  </si>
  <si>
    <t>SERBIEN</t>
  </si>
  <si>
    <t>SIERRA LEONE</t>
  </si>
  <si>
    <t>SOMALIA</t>
  </si>
  <si>
    <t>SRI LANKA</t>
  </si>
  <si>
    <t>STATSLÖS</t>
  </si>
  <si>
    <t>SUDAN</t>
  </si>
  <si>
    <t>SYRIEN</t>
  </si>
  <si>
    <t>TADZJIKISTAN</t>
  </si>
  <si>
    <t>TANZANIA</t>
  </si>
  <si>
    <t>THAILAND</t>
  </si>
  <si>
    <t>TUNISIEN</t>
  </si>
  <si>
    <t>TURKIET</t>
  </si>
  <si>
    <t>UGANDA</t>
  </si>
  <si>
    <t>UKRAINA</t>
  </si>
  <si>
    <t>USA</t>
  </si>
  <si>
    <t>UZBEKISTAN</t>
  </si>
  <si>
    <t>VENEZUELA</t>
  </si>
  <si>
    <t>VIETNAM</t>
  </si>
  <si>
    <t>Övriga</t>
  </si>
  <si>
    <t>År-Månad</t>
  </si>
  <si>
    <t>Medborgarskap</t>
  </si>
  <si>
    <t>Bifall</t>
  </si>
  <si>
    <t>Avslag</t>
  </si>
  <si>
    <t>Handläggningstid, dagar</t>
  </si>
  <si>
    <t>Dublinöverföringar</t>
  </si>
  <si>
    <t>OH/OT</t>
  </si>
  <si>
    <t>Bifallsandel, total</t>
  </si>
  <si>
    <t>Av- eller utvisning EU-land</t>
  </si>
  <si>
    <t>Asyl</t>
  </si>
  <si>
    <t xml:space="preserve">Massflyktsdirektivet </t>
  </si>
  <si>
    <t>Massflyktsdirektivet</t>
  </si>
  <si>
    <t>KONGO</t>
  </si>
  <si>
    <t>Handläggningstid, 
dagar</t>
  </si>
  <si>
    <t>Av- eller utvisning 
EU-land</t>
  </si>
  <si>
    <t xml:space="preserve">Dublinöverföringar  </t>
  </si>
  <si>
    <t>Asyl, ukrainska medborgare</t>
  </si>
  <si>
    <t>Av- eller 
utvisning EU-land</t>
  </si>
  <si>
    <t>Bifallsandel, 
total</t>
  </si>
  <si>
    <t>Dublin-
överföringar</t>
  </si>
  <si>
    <t>Bifallsandel,
total</t>
  </si>
  <si>
    <t xml:space="preserve">Avgjorda ärenden om skydd beslutade av Migrationsverket per månad under innevarande år. Förstagångsärenden. </t>
  </si>
  <si>
    <t>Avgjorda asylärenden beslutade av Migrationsverket per månad under innevarande år. Förlängningsärenden.</t>
  </si>
  <si>
    <t>Avgjorda ärenden om skydd beslutade av Migrationsverket under innevarande år, uppdelade på medborgarskap. Förstagångsärenden.</t>
  </si>
  <si>
    <t>Avgjorda asylärenden beslutade av Migrationsverket under innevarande år, uppdelade på medborgarskap. Förlängningsärenden.</t>
  </si>
  <si>
    <t xml:space="preserve">Avgjorda ärenden om skydd rörande ensamkommande barn beslutade av Migrationsverket per månad under innevarande år. Förstagångsärenden. </t>
  </si>
  <si>
    <t>Avgjorda asylärenden rörande ensamkommande barn beslutade av Migrationsverket per månad under innevarande år. Förlängningsärenden.</t>
  </si>
  <si>
    <t>Avgjorda ärenden om skydd rörande ensamkommande barn beslutade av Migrationsverket under innevarande år, uppdelade på medborgarskap. Förstagångsärenden.</t>
  </si>
  <si>
    <t>Avgjorda asylärenden rörande ensamkommande barn beslutade av Migrationsverket under innevarande år,  uppdelade på medborgarskap. Förlängningsärenden.</t>
  </si>
  <si>
    <t>ISRAEL</t>
  </si>
  <si>
    <t>Dublin</t>
  </si>
  <si>
    <t>BRASILIEN</t>
  </si>
  <si>
    <t>CENTRALAFRIKANSKA REPUBLIKEN</t>
  </si>
  <si>
    <t>FILIPPINERNA</t>
  </si>
  <si>
    <t>GUINEA</t>
  </si>
  <si>
    <t>KENYA</t>
  </si>
  <si>
    <t>SAUDIARABIEN</t>
  </si>
  <si>
    <t>SYDSUDAN</t>
  </si>
  <si>
    <t>ARGENTINA</t>
  </si>
  <si>
    <t>RWANDA</t>
  </si>
  <si>
    <t>UNDER UTREDNING</t>
  </si>
  <si>
    <t>TCHAD</t>
  </si>
  <si>
    <t>MEXIKO</t>
  </si>
  <si>
    <t>FÖRENADE ARABEMIRATEN</t>
  </si>
  <si>
    <t>SPANIEN</t>
  </si>
  <si>
    <t>GUINEA BISSAU</t>
  </si>
  <si>
    <t>MALAYSIA</t>
  </si>
  <si>
    <t>2026-01</t>
  </si>
  <si>
    <t>DANMARK</t>
  </si>
  <si>
    <t>2026-02</t>
  </si>
  <si>
    <t>ALBANIEN</t>
  </si>
  <si>
    <t>BENIN</t>
  </si>
  <si>
    <t>BOLIVIA</t>
  </si>
  <si>
    <t>BURKINA FASO</t>
  </si>
  <si>
    <t>CHILE</t>
  </si>
  <si>
    <t>INDIEN</t>
  </si>
  <si>
    <t>KAMBODJA</t>
  </si>
  <si>
    <t>SYDKOREA</t>
  </si>
  <si>
    <t>TOGO</t>
  </si>
  <si>
    <t>TRINIDAD OCH TOBAGO</t>
  </si>
  <si>
    <t>ANGOLA</t>
  </si>
  <si>
    <t>DJIBOUTI</t>
  </si>
  <si>
    <t>LIBERIA</t>
  </si>
  <si>
    <t>TURKMENISTAN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</si>
</sst>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9.5"/>
      <color rgb="FF000000"/>
      <name val="Albany AMT"/>
    </font>
    <font>
      <sz val="10"/>
      <color rgb="FF000000"/>
      <name val="Arial"/>
      <family val="2"/>
    </font>
    <font>
      <sz val="9.5"/>
      <color rgb="FF000000"/>
      <name val="Albany AM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lbany AMT"/>
    </font>
    <font>
      <b/>
      <sz val="10"/>
      <color theme="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90835"/>
        <bgColor indexed="64"/>
      </patternFill>
    </fill>
    <fill>
      <patternFill patternType="solid">
        <fgColor rgb="FFE6E6E6"/>
        <bgColor rgb="FFB3B3B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3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9" fontId="1" fillId="0" borderId="0" xfId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9" fontId="1" fillId="0" borderId="0" xfId="1" applyFont="1" applyFill="1" applyBorder="1" applyAlignment="1"/>
    <xf numFmtId="0" fontId="4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9" fontId="1" fillId="0" borderId="0" xfId="1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horizontal="right"/>
    </xf>
    <xf numFmtId="9" fontId="5" fillId="0" borderId="0" xfId="0" applyNumberFormat="1" applyFont="1" applyAlignment="1"/>
    <xf numFmtId="0" fontId="5" fillId="0" borderId="0" xfId="0" applyFont="1" applyAlignment="1">
      <alignment horizontal="right" vertical="top"/>
    </xf>
    <xf numFmtId="9" fontId="5" fillId="0" borderId="0" xfId="1" applyFont="1" applyAlignment="1"/>
    <xf numFmtId="3" fontId="1" fillId="0" borderId="0" xfId="0" applyNumberFormat="1" applyFont="1"/>
    <xf numFmtId="9" fontId="5" fillId="0" borderId="0" xfId="1" applyFont="1"/>
    <xf numFmtId="0" fontId="7" fillId="2" borderId="1" xfId="0" applyFont="1" applyFill="1" applyBorder="1" applyAlignment="1">
      <alignment horizontal="right" vertical="top"/>
    </xf>
    <xf numFmtId="3" fontId="1" fillId="3" borderId="0" xfId="0" applyNumberFormat="1" applyFont="1" applyFill="1" applyBorder="1" applyAlignment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1" applyNumberFormat="1" applyFont="1" applyFill="1" applyBorder="1" applyAlignment="1">
      <alignment horizontal="right"/>
    </xf>
    <xf numFmtId="0" fontId="8" fillId="0" borderId="0" xfId="0" applyFont="1"/>
    <xf numFmtId="9" fontId="8" fillId="0" borderId="0" xfId="1" applyFont="1"/>
    <xf numFmtId="3" fontId="8" fillId="0" borderId="0" xfId="0" applyNumberFormat="1" applyFont="1" applyAlignment="1">
      <alignment horizontal="right"/>
    </xf>
    <xf numFmtId="9" fontId="8" fillId="0" borderId="0" xfId="1" applyFont="1" applyAlignment="1">
      <alignment horizontal="right"/>
    </xf>
    <xf numFmtId="9" fontId="8" fillId="0" borderId="0" xfId="0" applyNumberFormat="1" applyFont="1" applyAlignment="1">
      <alignment horizontal="right"/>
    </xf>
  </cellXfs>
  <cellStyles count="2">
    <cellStyle name="Normal" xfId="0" builtinId="0"/>
    <cellStyle name="Procent" xfId="1" builtinId="5"/>
  </cellStyles>
  <dxfs count="166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rgb="FFB3B3B3"/>
          <bgColor rgb="FFE6E6E6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Medium4">
    <tableStyle name="Externwebben" pivot="0" count="4" xr9:uid="{00000000-0011-0000-FFFF-FFFF00000000}">
      <tableStyleElement type="wholeTable" dxfId="165"/>
      <tableStyleElement type="headerRow" dxfId="164"/>
      <tableStyleElement type="firstRowStripe" dxfId="163"/>
      <tableStyleElement type="secondRowStripe" dxfId="1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10</xdr:col>
      <xdr:colOff>38100</xdr:colOff>
      <xdr:row>36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61925"/>
          <a:ext cx="5514975" cy="581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ärenden om skydd</a:t>
          </a:r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</a:p>
        <a:p>
          <a:r>
            <a:rPr lang="sv-S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Källa: Migrationsverket, SIMBAs datalager, uppdaterad 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2026-03-02.</a:t>
          </a:r>
        </a:p>
        <a:p>
          <a:endParaRPr lang="sv-SE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Statistiken visar avgjorda förstagångsärenden uppdelat på om ärendet gäller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ansökan om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skydd enligt asylrätten eller enligt massflyktsdirektivet. Avgjorda asylärenden är i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 tur uppdelade på grupperna samtliga sökande respektive sökande med ukrainskt medborgarskap. </a:t>
          </a:r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 förlängningsärenden 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skydd visar avgjorda ansökningar om skydd enligt asylrätten uppdelat på grupperna samtliga sökande respektive sökande med ukrainskt medborgarskap.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 ensamkommande barn är en person under 18 år som kommit till Sverige och sökt skydd utan sina föräldrar eller annan legal vårdnadshavare.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finns tre instanser för beslut i asylärendet: Migrationsverket, migrationsdomstolarna och Migrationsöverdomstolen. Tabellerna avser enbart beslut som har fattats i första instans, det vill säga av Migrationsverket.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Asylprövningen ska övertas av annan stat inom ramen för den så kallade Dublinförordningen, det vill säga Sverige prövar inte ansökan i sak.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OH/OT: Omedelbar verkställighet till hemland eller tredje land.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Övriga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ansökningar Migrationsverket ej prövat i sak, exempelvis avskrivna ansökningar. 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ansökan avkrivs bland annat när den sökande avviker eller återtar sin ansökan.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361950</xdr:colOff>
      <xdr:row>30</xdr:row>
      <xdr:rowOff>133350</xdr:rowOff>
    </xdr:from>
    <xdr:to>
      <xdr:col>10</xdr:col>
      <xdr:colOff>18788</xdr:colOff>
      <xdr:row>36</xdr:row>
      <xdr:rowOff>104657</xdr:rowOff>
    </xdr:to>
    <xdr:pic>
      <xdr:nvPicPr>
        <xdr:cNvPr id="3" name="Bildobjekt 2" title="Migrationsverk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4991100"/>
          <a:ext cx="2095238" cy="9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l117" displayName="Tabell117" ref="A4:J7" totalsRowShown="0" headerRowDxfId="161" dataDxfId="160">
  <tableColumns count="10">
    <tableColumn id="1" xr3:uid="{00000000-0010-0000-0000-000001000000}" name="År-Månad" dataDxfId="159"/>
    <tableColumn id="2" xr3:uid="{00000000-0010-0000-0000-000002000000}" name="Bifall" dataDxfId="158"/>
    <tableColumn id="4" xr3:uid="{00000000-0010-0000-0000-000004000000}" name="Avslag" dataDxfId="157"/>
    <tableColumn id="5" xr3:uid="{00000000-0010-0000-0000-000005000000}" name="Av- eller utvisning _x000a_EU-land" dataDxfId="156"/>
    <tableColumn id="3" xr3:uid="{00000000-0010-0000-0000-000003000000}" name="Dublinöverföringar" dataDxfId="155"/>
    <tableColumn id="7" xr3:uid="{00000000-0010-0000-0000-000007000000}" name="OH/OT" dataDxfId="154"/>
    <tableColumn id="8" xr3:uid="{00000000-0010-0000-0000-000008000000}" name="Övriga" dataDxfId="153"/>
    <tableColumn id="10" xr3:uid="{00000000-0010-0000-0000-00000A000000}" name="Totalt" dataDxfId="152"/>
    <tableColumn id="6" xr3:uid="{00000000-0010-0000-0000-000006000000}" name="Handläggningstid, _x000a_dagar" dataDxfId="151"/>
    <tableColumn id="9" xr3:uid="{00000000-0010-0000-0000-000009000000}" name="Bifallsandel, total" dataDxfId="150">
      <calculatedColumnFormula>Tabell117[[#This Row],[Bifall]]/Tabell117[[#This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ärend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ell117514" displayName="Tabell117514" ref="A10:J13" totalsRowShown="0" headerRowDxfId="74" dataDxfId="73">
  <tableColumns count="10">
    <tableColumn id="1" xr3:uid="{00000000-0010-0000-0900-000001000000}" name="År-Månad" dataDxfId="72"/>
    <tableColumn id="2" xr3:uid="{00000000-0010-0000-0900-000002000000}" name="Bifall" dataDxfId="71"/>
    <tableColumn id="4" xr3:uid="{00000000-0010-0000-0900-000004000000}" name="Avslag" dataDxfId="70"/>
    <tableColumn id="5" xr3:uid="{00000000-0010-0000-0900-000005000000}" name="Av- eller utvisning EU-land" dataDxfId="69"/>
    <tableColumn id="3" xr3:uid="{00000000-0010-0000-0900-000003000000}" name="Dublinöverföringar" dataDxfId="68"/>
    <tableColumn id="7" xr3:uid="{00000000-0010-0000-0900-000007000000}" name="OH/OT" dataDxfId="67"/>
    <tableColumn id="8" xr3:uid="{00000000-0010-0000-0900-000008000000}" name="Övriga" dataDxfId="66"/>
    <tableColumn id="10" xr3:uid="{00000000-0010-0000-0900-00000A000000}" name="Totalt" dataDxfId="65"/>
    <tableColumn id="6" xr3:uid="{00000000-0010-0000-0900-000006000000}" name="Handläggningstid, dagar" dataDxfId="64"/>
    <tableColumn id="9" xr3:uid="{00000000-0010-0000-0900-000009000000}" name="Bifallsandel, total" dataDxfId="63">
      <calculatedColumnFormula>IFERROR(Tabell117514[[#This Row],[Bifall]]/Tabell117514[[#This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, ukrainska medborgar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l11751416" displayName="Tabell11751416" ref="A16:J19" totalsRowShown="0" headerRowDxfId="62" dataDxfId="61">
  <tableColumns count="10">
    <tableColumn id="1" xr3:uid="{00000000-0010-0000-0A00-000001000000}" name="År-Månad" dataDxfId="60"/>
    <tableColumn id="2" xr3:uid="{00000000-0010-0000-0A00-000002000000}" name="Bifall" dataDxfId="59"/>
    <tableColumn id="4" xr3:uid="{00000000-0010-0000-0A00-000004000000}" name="Avslag" dataDxfId="58"/>
    <tableColumn id="5" xr3:uid="{00000000-0010-0000-0A00-000005000000}" name="Av- eller utvisning EU-land" dataDxfId="57"/>
    <tableColumn id="3" xr3:uid="{00000000-0010-0000-0A00-000003000000}" name="Dublinöverföringar" dataDxfId="56"/>
    <tableColumn id="7" xr3:uid="{00000000-0010-0000-0A00-000007000000}" name="OH/OT" dataDxfId="55"/>
    <tableColumn id="8" xr3:uid="{00000000-0010-0000-0A00-000008000000}" name="Övriga" dataDxfId="54"/>
    <tableColumn id="10" xr3:uid="{00000000-0010-0000-0A00-00000A000000}" name="Totalt" dataDxfId="53"/>
    <tableColumn id="6" xr3:uid="{00000000-0010-0000-0A00-000006000000}" name="Handläggningstid, dagar" dataDxfId="52"/>
    <tableColumn id="9" xr3:uid="{00000000-0010-0000-0A00-000009000000}" name="Bifallsandel, total" dataDxfId="51" dataCellStyle="Procent">
      <calculatedColumnFormula>IFERROR(Tabell11751416[[#This Row],[Bifall]]/Tabell11751416[[#This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Massflyktsdirektivet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ell11746" displayName="Tabell11746" ref="A4:G7" totalsRowShown="0" headerRowDxfId="50" dataDxfId="49">
  <tableColumns count="7">
    <tableColumn id="1" xr3:uid="{00000000-0010-0000-0B00-000001000000}" name="År-Månad" dataDxfId="48"/>
    <tableColumn id="2" xr3:uid="{00000000-0010-0000-0B00-000002000000}" name="Bifall" dataDxfId="47"/>
    <tableColumn id="4" xr3:uid="{00000000-0010-0000-0B00-000004000000}" name="Avslag" dataDxfId="46"/>
    <tableColumn id="8" xr3:uid="{00000000-0010-0000-0B00-000008000000}" name="Övriga" dataDxfId="45"/>
    <tableColumn id="9" xr3:uid="{00000000-0010-0000-0B00-000009000000}" name="Totalt" dataDxfId="44"/>
    <tableColumn id="6" xr3:uid="{00000000-0010-0000-0B00-000006000000}" name="Handläggningstid, dagar" dataDxfId="43"/>
    <tableColumn id="3" xr3:uid="{00000000-0010-0000-0B00-000003000000}" name="Bifallsandel, total" dataDxfId="42">
      <calculatedColumnFormula>IFERROR(Tabell11746[[#This Row],[Bifall]]/Tabell11746[[#This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l1174615" displayName="Tabell1174615" ref="A10:G13" totalsRowShown="0" headerRowDxfId="41" dataDxfId="40">
  <tableColumns count="7">
    <tableColumn id="1" xr3:uid="{00000000-0010-0000-0C00-000001000000}" name="År-Månad" dataDxfId="39"/>
    <tableColumn id="2" xr3:uid="{00000000-0010-0000-0C00-000002000000}" name="Bifall" dataDxfId="38"/>
    <tableColumn id="4" xr3:uid="{00000000-0010-0000-0C00-000004000000}" name="Avslag" dataDxfId="37"/>
    <tableColumn id="8" xr3:uid="{00000000-0010-0000-0C00-000008000000}" name="Övriga" dataDxfId="36"/>
    <tableColumn id="9" xr3:uid="{00000000-0010-0000-0C00-000009000000}" name="Totalt" dataDxfId="35"/>
    <tableColumn id="6" xr3:uid="{00000000-0010-0000-0C00-000006000000}" name="Handläggningstid, dagar" dataDxfId="34"/>
    <tableColumn id="3" xr3:uid="{00000000-0010-0000-0C00-000003000000}" name="Bifallsandel, total" dataDxfId="33">
      <calculatedColumnFormula>IFERROR(Tabell1174615[[#This Row],[Bifall]]/Tabell1174615[[#This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 altTextSummary="Massflyktingdirektive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l3127" displayName="Tabell3127" ref="A4:I18" totalsRowShown="0" headerRowDxfId="32" dataDxfId="31">
  <tableColumns count="9">
    <tableColumn id="1" xr3:uid="{00000000-0010-0000-0D00-000001000000}" name="Medborgarskap" dataDxfId="30"/>
    <tableColumn id="2" xr3:uid="{00000000-0010-0000-0D00-000002000000}" name="Bifall" dataDxfId="29"/>
    <tableColumn id="4" xr3:uid="{00000000-0010-0000-0D00-000004000000}" name="Avslag" dataDxfId="28"/>
    <tableColumn id="7" xr3:uid="{00000000-0010-0000-0D00-000007000000}" name="Av- eller utvisning EU-land" dataDxfId="27"/>
    <tableColumn id="5" xr3:uid="{00000000-0010-0000-0D00-000005000000}" name="OH/OT" dataDxfId="26"/>
    <tableColumn id="6" xr3:uid="{00000000-0010-0000-0D00-000006000000}" name="Dublin" dataDxfId="25"/>
    <tableColumn id="9" xr3:uid="{00000000-0010-0000-0D00-000009000000}" name="Övriga" dataDxfId="24"/>
    <tableColumn id="8" xr3:uid="{00000000-0010-0000-0D00-000008000000}" name="Totalt" dataDxfId="23"/>
    <tableColumn id="3" xr3:uid="{00000000-0010-0000-0D00-000003000000}" name="Bifallsandel, _x000a_total" dataDxfId="22">
      <calculatedColumnFormula>IFERROR(Tabell3127[[#This Row],[Bifall]]/Tabell3127[[#This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Asylärenden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ell312713" displayName="Tabell312713" ref="A20:F22" totalsRowShown="0" headerRowDxfId="21" dataDxfId="20">
  <tableColumns count="6">
    <tableColumn id="1" xr3:uid="{00000000-0010-0000-0E00-000001000000}" name="Medborgarskap" dataDxfId="19"/>
    <tableColumn id="2" xr3:uid="{00000000-0010-0000-0E00-000002000000}" name="Bifall" dataDxfId="18"/>
    <tableColumn id="4" xr3:uid="{00000000-0010-0000-0E00-000004000000}" name="Avslag" dataDxfId="17"/>
    <tableColumn id="7" xr3:uid="{00000000-0010-0000-0E00-000007000000}" name="Övriga" dataDxfId="16"/>
    <tableColumn id="6" xr3:uid="{00000000-0010-0000-0E00-000006000000}" name="Totalt" dataDxfId="15"/>
    <tableColumn id="3" xr3:uid="{00000000-0010-0000-0E00-000003000000}" name="Bifallsandel, _x000a_total" dataDxfId="14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Massflyktsdirektivet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ell31238" displayName="Tabell31238" ref="A3:F10" totalsRowShown="0" headerRowDxfId="13" dataDxfId="12">
  <tableColumns count="6">
    <tableColumn id="1" xr3:uid="{00000000-0010-0000-0F00-000001000000}" name="Medborgarskap" dataDxfId="11"/>
    <tableColumn id="2" xr3:uid="{00000000-0010-0000-0F00-000002000000}" name="Bifall" dataDxfId="10"/>
    <tableColumn id="4" xr3:uid="{00000000-0010-0000-0F00-000004000000}" name="Avslag" dataDxfId="9"/>
    <tableColumn id="8" xr3:uid="{00000000-0010-0000-0F00-000008000000}" name="Övriga" dataDxfId="8"/>
    <tableColumn id="7" xr3:uid="{00000000-0010-0000-0F00-000007000000}" name="Totalt" dataDxfId="7"/>
    <tableColumn id="3" xr3:uid="{00000000-0010-0000-0F00-000003000000}" name="Bifallsandel, total" dataDxfId="6">
      <calculatedColumnFormula>Tabell31238[[#This Row],[Bifall]]/Tabell31238[[#This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under innevarande år, avslagsbeslut uppdelat på medborgarskap, förlängninga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172" displayName="Tabell1172" ref="A14:J17" totalsRowShown="0" headerRowDxfId="149" dataDxfId="148">
  <tableColumns count="10">
    <tableColumn id="1" xr3:uid="{00000000-0010-0000-0100-000001000000}" name="År-Månad" dataDxfId="147"/>
    <tableColumn id="2" xr3:uid="{00000000-0010-0000-0100-000002000000}" name="Bifall" dataDxfId="146"/>
    <tableColumn id="4" xr3:uid="{00000000-0010-0000-0100-000004000000}" name="Avslag" dataDxfId="145"/>
    <tableColumn id="7" xr3:uid="{00000000-0010-0000-0100-000007000000}" name="Av- eller utvisning _x000a_EU-land" dataDxfId="144"/>
    <tableColumn id="5" xr3:uid="{00000000-0010-0000-0100-000005000000}" name="Dublinöverföringar  " dataDxfId="143"/>
    <tableColumn id="3" xr3:uid="{00000000-0010-0000-0100-000003000000}" name="OH/OT" dataDxfId="142"/>
    <tableColumn id="8" xr3:uid="{00000000-0010-0000-0100-000008000000}" name="Övriga" dataDxfId="141"/>
    <tableColumn id="10" xr3:uid="{00000000-0010-0000-0100-00000A000000}" name="Totalt" dataDxfId="140"/>
    <tableColumn id="6" xr3:uid="{00000000-0010-0000-0100-000006000000}" name="Handläggningstid, _x000a_dagar" dataDxfId="139"/>
    <tableColumn id="9" xr3:uid="{00000000-0010-0000-0100-000009000000}" name="Bifallsandel, total" dataDxfId="138" dataCellStyle="Procent">
      <calculatedColumnFormula>Tabell1172[[#This Row],[Bifall]]/Tabell1172[[#This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Massflyktsdirektiv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1179" displayName="Tabell1179" ref="A9:J12" totalsRowShown="0" headerRowDxfId="137" dataDxfId="136">
  <tableColumns count="10">
    <tableColumn id="1" xr3:uid="{00000000-0010-0000-0200-000001000000}" name="År-Månad" dataDxfId="135"/>
    <tableColumn id="2" xr3:uid="{00000000-0010-0000-0200-000002000000}" name="Bifall" dataDxfId="134"/>
    <tableColumn id="4" xr3:uid="{00000000-0010-0000-0200-000004000000}" name="Avslag" dataDxfId="133"/>
    <tableColumn id="5" xr3:uid="{00000000-0010-0000-0200-000005000000}" name="Av- eller utvisning _x000a_EU-land" dataDxfId="132"/>
    <tableColumn id="3" xr3:uid="{00000000-0010-0000-0200-000003000000}" name="Dublinöverföringar" dataDxfId="131"/>
    <tableColumn id="7" xr3:uid="{00000000-0010-0000-0200-000007000000}" name="OH/OT" dataDxfId="130"/>
    <tableColumn id="8" xr3:uid="{00000000-0010-0000-0200-000008000000}" name="Övriga" dataDxfId="129"/>
    <tableColumn id="10" xr3:uid="{00000000-0010-0000-0200-00000A000000}" name="Totalt" dataDxfId="128"/>
    <tableColumn id="6" xr3:uid="{00000000-0010-0000-0200-000006000000}" name="Handläggningstid, _x000a_dagar" dataDxfId="127"/>
    <tableColumn id="9" xr3:uid="{00000000-0010-0000-0200-000009000000}" name="Bifallsandel, total" dataDxfId="126">
      <calculatedColumnFormula>Tabell1179[[#This Row],[Bifall]]/Tabell1179[[#This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, ukrainska medborgar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1174" displayName="Tabell1174" ref="A4:G7" totalsRowShown="0" headerRowDxfId="125" dataDxfId="124">
  <tableColumns count="7">
    <tableColumn id="1" xr3:uid="{00000000-0010-0000-0300-000001000000}" name="År-Månad" dataDxfId="123"/>
    <tableColumn id="2" xr3:uid="{00000000-0010-0000-0300-000002000000}" name="Bifall" dataDxfId="122"/>
    <tableColumn id="4" xr3:uid="{00000000-0010-0000-0300-000004000000}" name="Avslag" dataDxfId="121"/>
    <tableColumn id="8" xr3:uid="{00000000-0010-0000-0300-000008000000}" name="Övriga" dataDxfId="120"/>
    <tableColumn id="9" xr3:uid="{00000000-0010-0000-0300-000009000000}" name="Totalt" dataDxfId="119"/>
    <tableColumn id="6" xr3:uid="{00000000-0010-0000-0300-000006000000}" name="Handläggningstid, dagar" dataDxfId="118"/>
    <tableColumn id="3" xr3:uid="{00000000-0010-0000-0300-000003000000}" name="Bifallsandel, total" dataDxfId="117">
      <calculatedColumnFormula>Tabell1174[[#This Row],[Bifall]]/Tabell1174[[#This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, förläng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ell117211" displayName="Tabell117211" ref="A9:G12" totalsRowShown="0" headerRowDxfId="116" dataDxfId="115">
  <tableColumns count="7">
    <tableColumn id="1" xr3:uid="{00000000-0010-0000-0400-000001000000}" name="År-Månad" dataDxfId="114"/>
    <tableColumn id="2" xr3:uid="{00000000-0010-0000-0400-000002000000}" name="Bifall" dataDxfId="5"/>
    <tableColumn id="4" xr3:uid="{00000000-0010-0000-0400-000004000000}" name="Avslag" dataDxfId="4"/>
    <tableColumn id="7" xr3:uid="{00000000-0010-0000-0400-000007000000}" name="Övriga" dataDxfId="3"/>
    <tableColumn id="5" xr3:uid="{00000000-0010-0000-0400-000005000000}" name="Totalt" dataDxfId="2"/>
    <tableColumn id="3" xr3:uid="{00000000-0010-0000-0400-000003000000}" name="Handläggningstid, dagar" dataDxfId="1"/>
    <tableColumn id="8" xr3:uid="{00000000-0010-0000-0400-000008000000}" name="Bifallsandel, total" dataDxfId="0">
      <calculatedColumnFormula>Tabell117211[[#This Row],[Bifall]]/Tabell117211[[#This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. Förlängningsärenden." altTextSummary="Massflyktsdirektiv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ell312" displayName="Tabell312" ref="A4:I85" totalsRowShown="0" headerRowDxfId="113" dataDxfId="112">
  <tableColumns count="9">
    <tableColumn id="1" xr3:uid="{00000000-0010-0000-0500-000001000000}" name="Medborgarskap" dataDxfId="111"/>
    <tableColumn id="2" xr3:uid="{00000000-0010-0000-0500-000002000000}" name="Bifall" dataDxfId="110"/>
    <tableColumn id="4" xr3:uid="{00000000-0010-0000-0500-000004000000}" name="Avslag" dataDxfId="109"/>
    <tableColumn id="8" xr3:uid="{00000000-0010-0000-0500-000008000000}" name="Av- eller _x000a_utvisning EU-land" dataDxfId="108"/>
    <tableColumn id="7" xr3:uid="{00000000-0010-0000-0500-000007000000}" name="Dublin-_x000a_överföringar" dataDxfId="107"/>
    <tableColumn id="3" xr3:uid="{00000000-0010-0000-0500-000003000000}" name="OH/OT" dataDxfId="106"/>
    <tableColumn id="5" xr3:uid="{00000000-0010-0000-0500-000005000000}" name="Övriga" dataDxfId="105"/>
    <tableColumn id="6" xr3:uid="{00000000-0010-0000-0500-000006000000}" name="Totalt" dataDxfId="104"/>
    <tableColumn id="9" xr3:uid="{00000000-0010-0000-0500-000009000000}" name="Bifallsandel, _x000a_total" dataDxfId="103" dataCellStyle="Procent">
      <calculatedColumnFormula>IFERROR(Tabell312[[#This Row],[Bifall]]/Tabell312[[#This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Asylärend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l31210" displayName="Tabell31210" ref="K4:P16" totalsRowShown="0" headerRowDxfId="102" dataDxfId="101">
  <tableColumns count="6">
    <tableColumn id="1" xr3:uid="{00000000-0010-0000-0600-000001000000}" name="Medborgarskap" dataDxfId="100"/>
    <tableColumn id="2" xr3:uid="{00000000-0010-0000-0600-000002000000}" name="Bifall" dataDxfId="99"/>
    <tableColumn id="4" xr3:uid="{00000000-0010-0000-0600-000004000000}" name="Avslag" dataDxfId="98"/>
    <tableColumn id="5" xr3:uid="{00000000-0010-0000-0600-000005000000}" name="Övriga" dataDxfId="97"/>
    <tableColumn id="6" xr3:uid="{00000000-0010-0000-0600-000006000000}" name="Totalt" dataDxfId="96"/>
    <tableColumn id="9" xr3:uid="{00000000-0010-0000-0600-000009000000}" name="Bifallsandel,_x000a_total" dataDxfId="95" dataCellStyle="Procent">
      <calculatedColumnFormula>IFERROR(Tabell31210[[#This Row],[Bifall]]/Tabell31210[[#This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Massflyktsdirektiv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l3123" displayName="Tabell3123" ref="A3:F66" totalsRowShown="0" headerRowDxfId="94" dataDxfId="93">
  <tableColumns count="6">
    <tableColumn id="1" xr3:uid="{00000000-0010-0000-0700-000001000000}" name="Medborgarskap" dataDxfId="92"/>
    <tableColumn id="2" xr3:uid="{00000000-0010-0000-0700-000002000000}" name="Bifall" dataDxfId="91"/>
    <tableColumn id="4" xr3:uid="{00000000-0010-0000-0700-000004000000}" name="Avslag" dataDxfId="90"/>
    <tableColumn id="8" xr3:uid="{00000000-0010-0000-0700-000008000000}" name="Övriga" dataDxfId="89"/>
    <tableColumn id="7" xr3:uid="{00000000-0010-0000-0700-000007000000}" name="Totalt" dataDxfId="88"/>
    <tableColumn id="3" xr3:uid="{00000000-0010-0000-0700-000003000000}" name="Bifallsandel, total" dataDxfId="87">
      <calculatedColumnFormula>Tabell3123[[#This Row],[Bifall]]/Tabell3123[[#This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under innevarande år, förstagångsärenden uppdelat på medborgarskap, förlängningar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l1175" displayName="Tabell1175" ref="A4:J7" totalsRowShown="0" headerRowDxfId="86" dataDxfId="85">
  <tableColumns count="10">
    <tableColumn id="1" xr3:uid="{00000000-0010-0000-0800-000001000000}" name="År-Månad" dataDxfId="84"/>
    <tableColumn id="2" xr3:uid="{00000000-0010-0000-0800-000002000000}" name="Bifall" dataDxfId="83"/>
    <tableColumn id="4" xr3:uid="{00000000-0010-0000-0800-000004000000}" name="Avslag" dataDxfId="82"/>
    <tableColumn id="5" xr3:uid="{00000000-0010-0000-0800-000005000000}" name="Av- eller utvisning EU-land" dataDxfId="81"/>
    <tableColumn id="3" xr3:uid="{00000000-0010-0000-0800-000003000000}" name="Dublinöverföringar" dataDxfId="80"/>
    <tableColumn id="7" xr3:uid="{00000000-0010-0000-0800-000007000000}" name="OH/OT" dataDxfId="79"/>
    <tableColumn id="8" xr3:uid="{00000000-0010-0000-0800-000008000000}" name="Övriga" dataDxfId="78"/>
    <tableColumn id="10" xr3:uid="{00000000-0010-0000-0800-00000A000000}" name="Totalt" dataDxfId="77"/>
    <tableColumn id="6" xr3:uid="{00000000-0010-0000-0800-000006000000}" name="Handläggningstid, dagar" dataDxfId="76"/>
    <tableColumn id="9" xr3:uid="{00000000-0010-0000-0800-000009000000}" name="Bifallsandel, total" dataDxfId="75">
      <calculatedColumnFormula>IFERROR(Tabell1175[[#This Row],[Bifall]]/Tabell1175[[#This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ärenden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/>
  </sheetViews>
  <sheetFormatPr defaultRowHeight="12.7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4" width="17.7109375" style="2" customWidth="1"/>
    <col min="5" max="5" width="19.28515625" style="2" customWidth="1"/>
    <col min="6" max="10" width="17.7109375" style="2" customWidth="1"/>
    <col min="11" max="16384" width="11.42578125" style="2"/>
  </cols>
  <sheetData>
    <row r="1" spans="1:10" ht="15" customHeight="1">
      <c r="A1" s="1" t="s">
        <v>79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30" customHeight="1">
      <c r="A4" s="20" t="s">
        <v>58</v>
      </c>
      <c r="B4" s="21" t="s">
        <v>60</v>
      </c>
      <c r="C4" s="21" t="s">
        <v>61</v>
      </c>
      <c r="D4" s="22" t="s">
        <v>72</v>
      </c>
      <c r="E4" s="21" t="s">
        <v>63</v>
      </c>
      <c r="F4" s="21" t="s">
        <v>64</v>
      </c>
      <c r="G4" s="21" t="s">
        <v>57</v>
      </c>
      <c r="H4" s="21" t="s">
        <v>0</v>
      </c>
      <c r="I4" s="22" t="s">
        <v>71</v>
      </c>
      <c r="J4" s="21" t="s">
        <v>65</v>
      </c>
    </row>
    <row r="5" spans="1:10" ht="15" customHeight="1">
      <c r="A5" s="7" t="s">
        <v>105</v>
      </c>
      <c r="B5" s="5">
        <v>115</v>
      </c>
      <c r="C5" s="5">
        <v>185</v>
      </c>
      <c r="D5" s="5">
        <v>15</v>
      </c>
      <c r="E5" s="5">
        <v>45</v>
      </c>
      <c r="F5" s="5">
        <v>15</v>
      </c>
      <c r="G5" s="5">
        <v>144</v>
      </c>
      <c r="H5" s="5">
        <v>519</v>
      </c>
      <c r="I5" s="5">
        <v>184</v>
      </c>
      <c r="J5" s="6">
        <f>Tabell117[[#This Row],[Bifall]]/Tabell117[[#This Row],[Totalt]]</f>
        <v>0.22157996146435452</v>
      </c>
    </row>
    <row r="6" spans="1:10" ht="15" customHeight="1">
      <c r="A6" s="27" t="s">
        <v>107</v>
      </c>
      <c r="B6" s="27">
        <v>112</v>
      </c>
      <c r="C6" s="27">
        <v>248</v>
      </c>
      <c r="D6" s="27">
        <v>7</v>
      </c>
      <c r="E6" s="27">
        <v>36</v>
      </c>
      <c r="F6" s="27">
        <v>4</v>
      </c>
      <c r="G6" s="27">
        <v>153</v>
      </c>
      <c r="H6" s="27">
        <v>560</v>
      </c>
      <c r="I6" s="27">
        <v>200</v>
      </c>
      <c r="J6" s="38">
        <f>Tabell117[[#This Row],[Bifall]]/Tabell117[[#This Row],[Totalt]]</f>
        <v>0.2</v>
      </c>
    </row>
    <row r="7" spans="1:10" ht="15" customHeight="1">
      <c r="A7" s="46" t="s">
        <v>0</v>
      </c>
      <c r="B7" s="44">
        <v>227</v>
      </c>
      <c r="C7" s="44">
        <v>433</v>
      </c>
      <c r="D7" s="44">
        <v>22</v>
      </c>
      <c r="E7" s="44">
        <v>81</v>
      </c>
      <c r="F7" s="44">
        <v>19</v>
      </c>
      <c r="G7" s="44">
        <v>297</v>
      </c>
      <c r="H7" s="44">
        <v>1079</v>
      </c>
      <c r="I7" s="44">
        <v>192</v>
      </c>
      <c r="J7" s="47">
        <f>Tabell117[[#This Row],[Bifall]]/Tabell117[[#This Row],[Totalt]]</f>
        <v>0.21037998146431883</v>
      </c>
    </row>
    <row r="8" spans="1:10" ht="15" customHeight="1">
      <c r="A8" s="1" t="s">
        <v>74</v>
      </c>
      <c r="B8" s="1"/>
      <c r="C8" s="1"/>
      <c r="D8" s="1"/>
      <c r="E8" s="1"/>
    </row>
    <row r="9" spans="1:10" ht="15" customHeight="1">
      <c r="A9" s="20" t="s">
        <v>58</v>
      </c>
      <c r="B9" s="21" t="s">
        <v>60</v>
      </c>
      <c r="C9" s="21" t="s">
        <v>61</v>
      </c>
      <c r="D9" s="22" t="s">
        <v>72</v>
      </c>
      <c r="E9" s="21" t="s">
        <v>63</v>
      </c>
      <c r="F9" s="21" t="s">
        <v>64</v>
      </c>
      <c r="G9" s="21" t="s">
        <v>57</v>
      </c>
      <c r="H9" s="21" t="s">
        <v>0</v>
      </c>
      <c r="I9" s="22" t="s">
        <v>71</v>
      </c>
      <c r="J9" s="21" t="s">
        <v>65</v>
      </c>
    </row>
    <row r="10" spans="1:10" ht="15" customHeight="1">
      <c r="A10" s="7" t="s">
        <v>105</v>
      </c>
      <c r="B10" s="5">
        <v>1</v>
      </c>
      <c r="C10" s="5">
        <v>11</v>
      </c>
      <c r="D10" s="5">
        <v>0</v>
      </c>
      <c r="E10" s="5">
        <v>0</v>
      </c>
      <c r="F10" s="5">
        <v>0</v>
      </c>
      <c r="G10" s="5">
        <v>13</v>
      </c>
      <c r="H10" s="5">
        <v>25</v>
      </c>
      <c r="I10" s="5">
        <v>106</v>
      </c>
      <c r="J10" s="6">
        <f>Tabell1179[[#This Row],[Bifall]]/Tabell1179[[#This Row],[Totalt]]</f>
        <v>0.04</v>
      </c>
    </row>
    <row r="11" spans="1:10" ht="15" customHeight="1">
      <c r="A11" s="27" t="s">
        <v>107</v>
      </c>
      <c r="B11" s="5">
        <v>0</v>
      </c>
      <c r="C11" s="5">
        <v>11</v>
      </c>
      <c r="D11" s="5">
        <v>1</v>
      </c>
      <c r="E11" s="5">
        <v>0</v>
      </c>
      <c r="F11" s="5">
        <v>0</v>
      </c>
      <c r="G11" s="5">
        <v>12</v>
      </c>
      <c r="H11" s="5">
        <v>24</v>
      </c>
      <c r="I11" s="5">
        <v>139</v>
      </c>
      <c r="J11" s="6">
        <f>Tabell1179[[#This Row],[Bifall]]/Tabell1179[[#This Row],[Totalt]]</f>
        <v>0</v>
      </c>
    </row>
    <row r="12" spans="1:10" ht="15" customHeight="1">
      <c r="A12" s="27" t="s">
        <v>0</v>
      </c>
      <c r="B12" s="27">
        <v>1</v>
      </c>
      <c r="C12" s="27">
        <v>22</v>
      </c>
      <c r="D12" s="27">
        <v>1</v>
      </c>
      <c r="E12" s="27">
        <v>0</v>
      </c>
      <c r="F12" s="27">
        <v>0</v>
      </c>
      <c r="G12" s="27">
        <v>25</v>
      </c>
      <c r="H12" s="27">
        <v>49</v>
      </c>
      <c r="I12" s="27">
        <v>122</v>
      </c>
      <c r="J12" s="38">
        <f>Tabell1179[[#This Row],[Bifall]]/Tabell1179[[#This Row],[Totalt]]</f>
        <v>2.0408163265306121E-2</v>
      </c>
    </row>
    <row r="13" spans="1:10" ht="12.75">
      <c r="A13" s="2" t="s">
        <v>68</v>
      </c>
    </row>
    <row r="14" spans="1:10" ht="25.5">
      <c r="A14" s="20" t="s">
        <v>58</v>
      </c>
      <c r="B14" s="21" t="s">
        <v>60</v>
      </c>
      <c r="C14" s="21" t="s">
        <v>61</v>
      </c>
      <c r="D14" s="22" t="s">
        <v>72</v>
      </c>
      <c r="E14" s="20" t="s">
        <v>73</v>
      </c>
      <c r="F14" s="21" t="s">
        <v>64</v>
      </c>
      <c r="G14" s="21" t="s">
        <v>57</v>
      </c>
      <c r="H14" s="21" t="s">
        <v>0</v>
      </c>
      <c r="I14" s="22" t="s">
        <v>71</v>
      </c>
      <c r="J14" s="21" t="s">
        <v>65</v>
      </c>
    </row>
    <row r="15" spans="1:10" ht="12.75">
      <c r="A15" s="7" t="s">
        <v>105</v>
      </c>
      <c r="B15" s="17">
        <v>688</v>
      </c>
      <c r="C15" s="17">
        <v>6</v>
      </c>
      <c r="D15" s="17">
        <v>0</v>
      </c>
      <c r="E15" s="5">
        <v>0</v>
      </c>
      <c r="F15" s="5">
        <v>0</v>
      </c>
      <c r="G15" s="17">
        <v>148</v>
      </c>
      <c r="H15" s="17">
        <v>842</v>
      </c>
      <c r="I15" s="17">
        <v>33</v>
      </c>
      <c r="J15" s="6">
        <f>Tabell1172[[#This Row],[Bifall]]/Tabell1172[[#This Row],[Totalt]]</f>
        <v>0.81710213776722085</v>
      </c>
    </row>
    <row r="16" spans="1:10" ht="12.75">
      <c r="A16" s="27" t="s">
        <v>107</v>
      </c>
      <c r="B16" s="17">
        <v>653</v>
      </c>
      <c r="C16" s="17">
        <v>12</v>
      </c>
      <c r="D16" s="17">
        <v>0</v>
      </c>
      <c r="E16" s="5">
        <v>0</v>
      </c>
      <c r="F16" s="5">
        <v>0</v>
      </c>
      <c r="G16" s="17">
        <v>969</v>
      </c>
      <c r="H16" s="17">
        <v>1634</v>
      </c>
      <c r="I16" s="17">
        <v>13</v>
      </c>
      <c r="J16" s="6">
        <f>Tabell1172[[#This Row],[Bifall]]/Tabell1172[[#This Row],[Totalt]]</f>
        <v>0.39963280293757653</v>
      </c>
    </row>
    <row r="17" spans="1:10" ht="15" customHeight="1">
      <c r="A17" s="27" t="s">
        <v>0</v>
      </c>
      <c r="B17" s="31">
        <v>1341</v>
      </c>
      <c r="C17" s="31">
        <v>18</v>
      </c>
      <c r="D17" s="32">
        <v>0</v>
      </c>
      <c r="E17" s="33">
        <v>0</v>
      </c>
      <c r="F17" s="33">
        <v>0</v>
      </c>
      <c r="G17" s="31">
        <v>1117</v>
      </c>
      <c r="H17" s="31">
        <v>2476</v>
      </c>
      <c r="I17" s="31">
        <v>20</v>
      </c>
      <c r="J17" s="38">
        <f>Tabell1172[[#This Row],[Bifall]]/Tabell1172[[#This Row],[Totalt]]</f>
        <v>0.54159935379644586</v>
      </c>
    </row>
    <row r="29" spans="1:10" ht="12.75"/>
    <row r="30" spans="1:10" ht="12.75"/>
    <row r="31" spans="1:10" ht="12.75"/>
    <row r="32" spans="1:10" ht="12.75"/>
    <row r="50" ht="12.75"/>
    <row r="53" ht="29.1" customHeight="1"/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3.140625" style="2" customWidth="1"/>
    <col min="6" max="7" width="23.85546875" style="2" customWidth="1"/>
    <col min="8" max="16384" width="11.42578125" style="2"/>
  </cols>
  <sheetData>
    <row r="1" spans="1:7" ht="15" customHeight="1">
      <c r="A1" s="1" t="s">
        <v>80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17">
        <v>1343</v>
      </c>
      <c r="C5" s="17">
        <v>51</v>
      </c>
      <c r="D5" s="17">
        <v>45</v>
      </c>
      <c r="E5" s="17">
        <v>1439</v>
      </c>
      <c r="F5" s="17">
        <v>191</v>
      </c>
      <c r="G5" s="18">
        <f>Tabell1174[[#This Row],[Bifall]]/Tabell1174[[#This Row],[Totalt]]</f>
        <v>0.93328700486448923</v>
      </c>
    </row>
    <row r="6" spans="1:7" ht="15" customHeight="1">
      <c r="A6" s="27" t="s">
        <v>107</v>
      </c>
      <c r="B6" s="17">
        <v>1930</v>
      </c>
      <c r="C6" s="17">
        <v>36</v>
      </c>
      <c r="D6" s="17">
        <v>65</v>
      </c>
      <c r="E6" s="17">
        <v>2031</v>
      </c>
      <c r="F6" s="17">
        <v>176</v>
      </c>
      <c r="G6" s="18">
        <f>Tabell1174[[#This Row],[Bifall]]/Tabell1174[[#This Row],[Totalt]]</f>
        <v>0.95027080256031515</v>
      </c>
    </row>
    <row r="7" spans="1:7" ht="15" customHeight="1">
      <c r="A7" s="27" t="s">
        <v>0</v>
      </c>
      <c r="B7" s="17">
        <v>3273</v>
      </c>
      <c r="C7" s="17">
        <v>87</v>
      </c>
      <c r="D7" s="17">
        <v>110</v>
      </c>
      <c r="E7" s="17">
        <v>3470</v>
      </c>
      <c r="F7" s="17">
        <v>182</v>
      </c>
      <c r="G7" s="36">
        <f>Tabell1174[[#This Row],[Bifall]]/Tabell1174[[#This Row],[Totalt]]</f>
        <v>0.94322766570605188</v>
      </c>
    </row>
    <row r="8" spans="1:7" ht="15" customHeight="1">
      <c r="A8" s="2" t="s">
        <v>68</v>
      </c>
      <c r="B8" s="37"/>
    </row>
    <row r="9" spans="1:7" ht="15" customHeight="1">
      <c r="A9" s="20" t="s">
        <v>58</v>
      </c>
      <c r="B9" s="22" t="s">
        <v>60</v>
      </c>
      <c r="C9" s="39" t="s">
        <v>61</v>
      </c>
      <c r="D9" s="21" t="s">
        <v>57</v>
      </c>
      <c r="E9" s="21" t="s">
        <v>0</v>
      </c>
      <c r="F9" s="21" t="s">
        <v>62</v>
      </c>
      <c r="G9" s="21" t="s">
        <v>65</v>
      </c>
    </row>
    <row r="10" spans="1:7" ht="15" customHeight="1">
      <c r="A10" s="8" t="s">
        <v>105</v>
      </c>
      <c r="B10" s="17">
        <v>16</v>
      </c>
      <c r="C10" s="40">
        <v>3</v>
      </c>
      <c r="D10" s="17">
        <v>8</v>
      </c>
      <c r="E10" s="5">
        <v>27</v>
      </c>
      <c r="F10" s="5">
        <v>373</v>
      </c>
      <c r="G10" s="34">
        <f>Tabell117211[[#This Row],[Bifall]]/Tabell117211[[#This Row],[Totalt]]</f>
        <v>0.59259259259259256</v>
      </c>
    </row>
    <row r="11" spans="1:7" ht="15" customHeight="1">
      <c r="A11" s="27" t="s">
        <v>107</v>
      </c>
      <c r="B11" s="17">
        <v>19814</v>
      </c>
      <c r="C11" s="17">
        <v>5</v>
      </c>
      <c r="D11" s="17">
        <v>275</v>
      </c>
      <c r="E11" s="5">
        <v>20094</v>
      </c>
      <c r="F11" s="5">
        <v>22</v>
      </c>
      <c r="G11" s="34">
        <f>Tabell117211[[#This Row],[Bifall]]/Tabell117211[[#This Row],[Totalt]]</f>
        <v>0.98606549218672246</v>
      </c>
    </row>
    <row r="12" spans="1:7" ht="15" customHeight="1">
      <c r="A12" s="27" t="s">
        <v>0</v>
      </c>
      <c r="B12" s="32">
        <v>20269</v>
      </c>
      <c r="C12" s="32">
        <v>8</v>
      </c>
      <c r="D12" s="32">
        <v>283</v>
      </c>
      <c r="E12" s="33">
        <v>20560</v>
      </c>
      <c r="F12" s="33">
        <v>32</v>
      </c>
      <c r="G12" s="34">
        <f>Tabell117211[[#This Row],[Bifall]]/Tabell117211[[#This Row],[Totalt]]</f>
        <v>0.98584630350194558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5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4" width="10.7109375" style="3" customWidth="1"/>
    <col min="5" max="5" width="12.140625" style="3" customWidth="1"/>
    <col min="6" max="8" width="10.7109375" style="3" customWidth="1"/>
    <col min="9" max="9" width="12.42578125" style="13" customWidth="1"/>
    <col min="10" max="10" width="11.42578125" style="2"/>
    <col min="11" max="11" width="28.5703125" style="2" bestFit="1" customWidth="1"/>
    <col min="12" max="16" width="12.85546875" style="2" customWidth="1"/>
    <col min="17" max="16384" width="11.42578125" style="2"/>
  </cols>
  <sheetData>
    <row r="1" spans="1:16" ht="15" customHeight="1">
      <c r="A1" s="1" t="s">
        <v>81</v>
      </c>
    </row>
    <row r="2" spans="1:16" ht="15" customHeight="1">
      <c r="A2" s="1"/>
    </row>
    <row r="3" spans="1:16" ht="15" customHeight="1">
      <c r="A3" s="1" t="s">
        <v>67</v>
      </c>
      <c r="K3" s="2" t="s">
        <v>68</v>
      </c>
    </row>
    <row r="4" spans="1:16" ht="39" customHeight="1">
      <c r="A4" s="20" t="s">
        <v>59</v>
      </c>
      <c r="B4" s="21" t="s">
        <v>60</v>
      </c>
      <c r="C4" s="21" t="s">
        <v>61</v>
      </c>
      <c r="D4" s="22" t="s">
        <v>75</v>
      </c>
      <c r="E4" s="22" t="s">
        <v>77</v>
      </c>
      <c r="F4" s="21" t="s">
        <v>64</v>
      </c>
      <c r="G4" s="21" t="s">
        <v>57</v>
      </c>
      <c r="H4" s="21" t="s">
        <v>0</v>
      </c>
      <c r="I4" s="23" t="s">
        <v>76</v>
      </c>
      <c r="K4" s="20" t="s">
        <v>59</v>
      </c>
      <c r="L4" s="21" t="s">
        <v>60</v>
      </c>
      <c r="M4" s="21" t="s">
        <v>61</v>
      </c>
      <c r="N4" s="21" t="s">
        <v>57</v>
      </c>
      <c r="O4" s="21" t="s">
        <v>0</v>
      </c>
      <c r="P4" s="23" t="s">
        <v>78</v>
      </c>
    </row>
    <row r="5" spans="1:16" ht="15" customHeight="1">
      <c r="A5" s="12" t="s">
        <v>1</v>
      </c>
      <c r="B5" s="9">
        <v>44</v>
      </c>
      <c r="C5" s="9">
        <v>16</v>
      </c>
      <c r="D5" s="9">
        <v>9</v>
      </c>
      <c r="E5" s="9">
        <v>1</v>
      </c>
      <c r="F5" s="9">
        <v>0</v>
      </c>
      <c r="G5" s="9">
        <v>40</v>
      </c>
      <c r="H5" s="9">
        <v>110</v>
      </c>
      <c r="I5" s="10">
        <f>IFERROR(Tabell312[[#This Row],[Bifall]]/Tabell312[[#This Row],[Totalt]],0)</f>
        <v>0.4</v>
      </c>
      <c r="K5" s="12" t="s">
        <v>2</v>
      </c>
      <c r="L5" s="9">
        <v>0</v>
      </c>
      <c r="M5" s="9">
        <v>0</v>
      </c>
      <c r="N5" s="9">
        <v>1</v>
      </c>
      <c r="O5" s="9">
        <v>1</v>
      </c>
      <c r="P5" s="10">
        <f>IFERROR(Tabell31210[[#This Row],[Bifall]]/Tabell31210[[#This Row],[Totalt]],0)</f>
        <v>0</v>
      </c>
    </row>
    <row r="6" spans="1:16" ht="15" customHeight="1">
      <c r="A6" s="11" t="s">
        <v>108</v>
      </c>
      <c r="B6" s="16">
        <v>0</v>
      </c>
      <c r="C6" s="16">
        <v>1</v>
      </c>
      <c r="D6" s="16">
        <v>0</v>
      </c>
      <c r="E6" s="16">
        <v>0</v>
      </c>
      <c r="F6" s="16">
        <v>0</v>
      </c>
      <c r="G6" s="16">
        <v>1</v>
      </c>
      <c r="H6" s="16">
        <v>2</v>
      </c>
      <c r="I6" s="14">
        <f>IFERROR(Tabell312[[#This Row],[Bifall]]/Tabell312[[#This Row],[Totalt]],0)</f>
        <v>0</v>
      </c>
      <c r="K6" s="27" t="s">
        <v>3</v>
      </c>
      <c r="L6" s="28">
        <v>0</v>
      </c>
      <c r="M6" s="28">
        <v>0</v>
      </c>
      <c r="N6" s="28">
        <v>1</v>
      </c>
      <c r="O6" s="28">
        <v>1</v>
      </c>
      <c r="P6" s="29">
        <f>IFERROR(Tabell31210[[#This Row],[Bifall]]/Tabell31210[[#This Row],[Totalt]],0)</f>
        <v>0</v>
      </c>
    </row>
    <row r="7" spans="1:16" ht="15" customHeight="1">
      <c r="A7" s="11" t="s">
        <v>2</v>
      </c>
      <c r="B7" s="16">
        <v>1</v>
      </c>
      <c r="C7" s="16">
        <v>5</v>
      </c>
      <c r="D7" s="16">
        <v>0</v>
      </c>
      <c r="E7" s="16">
        <v>3</v>
      </c>
      <c r="F7" s="16">
        <v>0</v>
      </c>
      <c r="G7" s="16">
        <v>0</v>
      </c>
      <c r="H7" s="16">
        <v>9</v>
      </c>
      <c r="I7" s="14">
        <f>IFERROR(Tabell312[[#This Row],[Bifall]]/Tabell312[[#This Row],[Totalt]],0)</f>
        <v>0.1111111111111111</v>
      </c>
      <c r="K7" s="27" t="s">
        <v>4</v>
      </c>
      <c r="L7" s="28">
        <v>2</v>
      </c>
      <c r="M7" s="28">
        <v>0</v>
      </c>
      <c r="N7" s="28">
        <v>1</v>
      </c>
      <c r="O7" s="28">
        <v>3</v>
      </c>
      <c r="P7" s="29">
        <f>IFERROR(Tabell31210[[#This Row],[Bifall]]/Tabell31210[[#This Row],[Totalt]],0)</f>
        <v>0.66666666666666663</v>
      </c>
    </row>
    <row r="8" spans="1:16" ht="15" customHeight="1">
      <c r="A8" s="11" t="s">
        <v>96</v>
      </c>
      <c r="B8" s="16">
        <v>0</v>
      </c>
      <c r="C8" s="16">
        <v>1</v>
      </c>
      <c r="D8" s="16">
        <v>0</v>
      </c>
      <c r="E8" s="16">
        <v>0</v>
      </c>
      <c r="F8" s="16">
        <v>0</v>
      </c>
      <c r="G8" s="16">
        <v>1</v>
      </c>
      <c r="H8" s="16">
        <v>2</v>
      </c>
      <c r="I8" s="14">
        <f>IFERROR(Tabell312[[#This Row],[Bifall]]/Tabell312[[#This Row],[Totalt]],0)</f>
        <v>0</v>
      </c>
      <c r="K8" s="27" t="s">
        <v>6</v>
      </c>
      <c r="L8" s="28">
        <v>0</v>
      </c>
      <c r="M8" s="28">
        <v>0</v>
      </c>
      <c r="N8" s="28">
        <v>1</v>
      </c>
      <c r="O8" s="28">
        <v>1</v>
      </c>
      <c r="P8" s="29">
        <f>IFERROR(Tabell31210[[#This Row],[Bifall]]/Tabell31210[[#This Row],[Totalt]],0)</f>
        <v>0</v>
      </c>
    </row>
    <row r="9" spans="1:16" ht="15" customHeight="1">
      <c r="A9" s="11" t="s">
        <v>3</v>
      </c>
      <c r="B9" s="16">
        <v>0</v>
      </c>
      <c r="C9" s="16">
        <v>1</v>
      </c>
      <c r="D9" s="16">
        <v>0</v>
      </c>
      <c r="E9" s="16">
        <v>2</v>
      </c>
      <c r="F9" s="16">
        <v>0</v>
      </c>
      <c r="G9" s="16">
        <v>0</v>
      </c>
      <c r="H9" s="16">
        <v>3</v>
      </c>
      <c r="I9" s="14">
        <f>IFERROR(Tabell312[[#This Row],[Bifall]]/Tabell312[[#This Row],[Totalt]],0)</f>
        <v>0</v>
      </c>
      <c r="K9" s="27" t="s">
        <v>21</v>
      </c>
      <c r="L9" s="28">
        <v>1</v>
      </c>
      <c r="M9" s="28">
        <v>0</v>
      </c>
      <c r="N9" s="28">
        <v>1</v>
      </c>
      <c r="O9" s="28">
        <v>2</v>
      </c>
      <c r="P9" s="29">
        <f>IFERROR(Tabell31210[[#This Row],[Bifall]]/Tabell31210[[#This Row],[Totalt]],0)</f>
        <v>0.5</v>
      </c>
    </row>
    <row r="10" spans="1:16" ht="15" customHeight="1">
      <c r="A10" s="11" t="s">
        <v>4</v>
      </c>
      <c r="B10" s="16">
        <v>1</v>
      </c>
      <c r="C10" s="16">
        <v>0</v>
      </c>
      <c r="D10" s="16">
        <v>0</v>
      </c>
      <c r="E10" s="16">
        <v>7</v>
      </c>
      <c r="F10" s="16">
        <v>0</v>
      </c>
      <c r="G10" s="16">
        <v>0</v>
      </c>
      <c r="H10" s="16">
        <v>8</v>
      </c>
      <c r="I10" s="14">
        <f>IFERROR(Tabell312[[#This Row],[Bifall]]/Tabell312[[#This Row],[Totalt]],0)</f>
        <v>0.125</v>
      </c>
      <c r="K10" s="46" t="s">
        <v>32</v>
      </c>
      <c r="L10" s="48">
        <v>0</v>
      </c>
      <c r="M10" s="48">
        <v>0</v>
      </c>
      <c r="N10" s="48">
        <v>1</v>
      </c>
      <c r="O10" s="48">
        <v>1</v>
      </c>
      <c r="P10" s="49">
        <f>IFERROR(Tabell31210[[#This Row],[Bifall]]/Tabell31210[[#This Row],[Totalt]],0)</f>
        <v>0</v>
      </c>
    </row>
    <row r="11" spans="1:16" ht="15" customHeight="1">
      <c r="A11" s="11" t="s">
        <v>5</v>
      </c>
      <c r="B11" s="16">
        <v>0</v>
      </c>
      <c r="C11" s="16">
        <v>2</v>
      </c>
      <c r="D11" s="16">
        <v>0</v>
      </c>
      <c r="E11" s="16">
        <v>1</v>
      </c>
      <c r="F11" s="16">
        <v>0</v>
      </c>
      <c r="G11" s="16">
        <v>2</v>
      </c>
      <c r="H11" s="16">
        <v>5</v>
      </c>
      <c r="I11" s="14">
        <f>IFERROR(Tabell312[[#This Row],[Bifall]]/Tabell312[[#This Row],[Totalt]],0)</f>
        <v>0</v>
      </c>
      <c r="K11" s="46" t="s">
        <v>35</v>
      </c>
      <c r="L11" s="48">
        <v>0</v>
      </c>
      <c r="M11" s="48">
        <v>0</v>
      </c>
      <c r="N11" s="48">
        <v>2</v>
      </c>
      <c r="O11" s="48">
        <v>2</v>
      </c>
      <c r="P11" s="49">
        <f>IFERROR(Tabell31210[[#This Row],[Bifall]]/Tabell31210[[#This Row],[Totalt]],0)</f>
        <v>0</v>
      </c>
    </row>
    <row r="12" spans="1:16" ht="15" customHeight="1">
      <c r="A12" s="11" t="s">
        <v>6</v>
      </c>
      <c r="B12" s="16">
        <v>1</v>
      </c>
      <c r="C12" s="16">
        <v>6</v>
      </c>
      <c r="D12" s="16">
        <v>0</v>
      </c>
      <c r="E12" s="16">
        <v>1</v>
      </c>
      <c r="F12" s="16">
        <v>0</v>
      </c>
      <c r="G12" s="16">
        <v>2</v>
      </c>
      <c r="H12" s="16">
        <v>10</v>
      </c>
      <c r="I12" s="14">
        <f>IFERROR(Tabell312[[#This Row],[Bifall]]/Tabell312[[#This Row],[Totalt]],0)</f>
        <v>0.1</v>
      </c>
      <c r="K12" s="46" t="s">
        <v>37</v>
      </c>
      <c r="L12" s="48">
        <v>0</v>
      </c>
      <c r="M12" s="48">
        <v>0</v>
      </c>
      <c r="N12" s="48">
        <v>4</v>
      </c>
      <c r="O12" s="48">
        <v>4</v>
      </c>
      <c r="P12" s="49">
        <f>IFERROR(Tabell31210[[#This Row],[Bifall]]/Tabell31210[[#This Row],[Totalt]],0)</f>
        <v>0</v>
      </c>
    </row>
    <row r="13" spans="1:16" ht="15" customHeight="1">
      <c r="A13" s="11" t="s">
        <v>109</v>
      </c>
      <c r="B13" s="16">
        <v>0</v>
      </c>
      <c r="C13" s="16">
        <v>1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4">
        <f>IFERROR(Tabell312[[#This Row],[Bifall]]/Tabell312[[#This Row],[Totalt]],0)</f>
        <v>0</v>
      </c>
      <c r="K13" s="46" t="s">
        <v>45</v>
      </c>
      <c r="L13" s="48">
        <v>1</v>
      </c>
      <c r="M13" s="48">
        <v>0</v>
      </c>
      <c r="N13" s="48">
        <v>0</v>
      </c>
      <c r="O13" s="48">
        <v>1</v>
      </c>
      <c r="P13" s="49">
        <f>IFERROR(Tabell31210[[#This Row],[Bifall]]/Tabell31210[[#This Row],[Totalt]],0)</f>
        <v>1</v>
      </c>
    </row>
    <row r="14" spans="1:16" ht="15" customHeight="1">
      <c r="A14" s="11" t="s">
        <v>110</v>
      </c>
      <c r="B14" s="16">
        <v>0</v>
      </c>
      <c r="C14" s="16">
        <v>1</v>
      </c>
      <c r="D14" s="16">
        <v>0</v>
      </c>
      <c r="E14" s="16">
        <v>0</v>
      </c>
      <c r="F14" s="16">
        <v>0</v>
      </c>
      <c r="G14" s="16">
        <v>0</v>
      </c>
      <c r="H14" s="16">
        <v>1</v>
      </c>
      <c r="I14" s="14">
        <f>IFERROR(Tabell312[[#This Row],[Bifall]]/Tabell312[[#This Row],[Totalt]],0)</f>
        <v>0</v>
      </c>
      <c r="K14" s="46" t="s">
        <v>52</v>
      </c>
      <c r="L14" s="48">
        <v>1336</v>
      </c>
      <c r="M14" s="48">
        <v>18</v>
      </c>
      <c r="N14" s="48">
        <v>1105</v>
      </c>
      <c r="O14" s="48">
        <v>2459</v>
      </c>
      <c r="P14" s="49">
        <f>IFERROR(Tabell31210[[#This Row],[Bifall]]/Tabell31210[[#This Row],[Totalt]],0)</f>
        <v>0.54331028873525822</v>
      </c>
    </row>
    <row r="15" spans="1:16" ht="15" customHeight="1">
      <c r="A15" s="11" t="s">
        <v>7</v>
      </c>
      <c r="B15" s="16">
        <v>0</v>
      </c>
      <c r="C15" s="16">
        <v>0</v>
      </c>
      <c r="D15" s="16">
        <v>1</v>
      </c>
      <c r="E15" s="16">
        <v>0</v>
      </c>
      <c r="F15" s="16">
        <v>0</v>
      </c>
      <c r="G15" s="16">
        <v>0</v>
      </c>
      <c r="H15" s="16">
        <v>1</v>
      </c>
      <c r="I15" s="14">
        <f>IFERROR(Tabell312[[#This Row],[Bifall]]/Tabell312[[#This Row],[Totalt]],0)</f>
        <v>0</v>
      </c>
      <c r="K15" s="46" t="s">
        <v>98</v>
      </c>
      <c r="L15" s="48">
        <v>1</v>
      </c>
      <c r="M15" s="48">
        <v>0</v>
      </c>
      <c r="N15" s="48">
        <v>0</v>
      </c>
      <c r="O15" s="48">
        <v>1</v>
      </c>
      <c r="P15" s="49">
        <f>IFERROR(Tabell31210[[#This Row],[Bifall]]/Tabell31210[[#This Row],[Totalt]],0)</f>
        <v>1</v>
      </c>
    </row>
    <row r="16" spans="1:16" ht="15" customHeight="1">
      <c r="A16" s="11" t="s">
        <v>89</v>
      </c>
      <c r="B16" s="16">
        <v>0</v>
      </c>
      <c r="C16" s="16">
        <v>1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4">
        <f>IFERROR(Tabell312[[#This Row],[Bifall]]/Tabell312[[#This Row],[Totalt]],0)</f>
        <v>0</v>
      </c>
      <c r="K16" s="46" t="s">
        <v>0</v>
      </c>
      <c r="L16" s="48">
        <v>1341</v>
      </c>
      <c r="M16" s="48">
        <v>18</v>
      </c>
      <c r="N16" s="48">
        <v>1117</v>
      </c>
      <c r="O16" s="48">
        <v>2476</v>
      </c>
      <c r="P16" s="49">
        <f>IFERROR(Tabell31210[[#This Row],[Bifall]]/Tabell31210[[#This Row],[Totalt]],0)</f>
        <v>0.54159935379644586</v>
      </c>
    </row>
    <row r="17" spans="1:9" ht="15" customHeight="1">
      <c r="A17" s="11" t="s">
        <v>111</v>
      </c>
      <c r="B17" s="16">
        <v>0</v>
      </c>
      <c r="C17" s="16">
        <v>1</v>
      </c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4">
        <f>IFERROR(Tabell312[[#This Row],[Bifall]]/Tabell312[[#This Row],[Totalt]],0)</f>
        <v>0</v>
      </c>
    </row>
    <row r="18" spans="1:9" ht="15" customHeight="1">
      <c r="A18" s="11" t="s">
        <v>8</v>
      </c>
      <c r="B18" s="16">
        <v>1</v>
      </c>
      <c r="C18" s="16">
        <v>0</v>
      </c>
      <c r="D18" s="16">
        <v>0</v>
      </c>
      <c r="E18" s="16">
        <v>0</v>
      </c>
      <c r="F18" s="16">
        <v>0</v>
      </c>
      <c r="G18" s="16">
        <v>2</v>
      </c>
      <c r="H18" s="16">
        <v>3</v>
      </c>
      <c r="I18" s="14">
        <f>IFERROR(Tabell312[[#This Row],[Bifall]]/Tabell312[[#This Row],[Totalt]],0)</f>
        <v>0.33333333333333331</v>
      </c>
    </row>
    <row r="19" spans="1:9" ht="15" customHeight="1">
      <c r="A19" s="11" t="s">
        <v>112</v>
      </c>
      <c r="B19" s="16">
        <v>0</v>
      </c>
      <c r="C19" s="16">
        <v>3</v>
      </c>
      <c r="D19" s="16">
        <v>0</v>
      </c>
      <c r="E19" s="16">
        <v>0</v>
      </c>
      <c r="F19" s="16">
        <v>0</v>
      </c>
      <c r="G19" s="16">
        <v>0</v>
      </c>
      <c r="H19" s="16">
        <v>3</v>
      </c>
      <c r="I19" s="14">
        <f>IFERROR(Tabell312[[#This Row],[Bifall]]/Tabell312[[#This Row],[Totalt]],0)</f>
        <v>0</v>
      </c>
    </row>
    <row r="20" spans="1:9" ht="15" customHeight="1">
      <c r="A20" s="11" t="s">
        <v>9</v>
      </c>
      <c r="B20" s="16">
        <v>0</v>
      </c>
      <c r="C20" s="16">
        <v>11</v>
      </c>
      <c r="D20" s="16">
        <v>0</v>
      </c>
      <c r="E20" s="16">
        <v>2</v>
      </c>
      <c r="F20" s="16">
        <v>0</v>
      </c>
      <c r="G20" s="16">
        <v>0</v>
      </c>
      <c r="H20" s="16">
        <v>13</v>
      </c>
      <c r="I20" s="14">
        <f>IFERROR(Tabell312[[#This Row],[Bifall]]/Tabell312[[#This Row],[Totalt]],0)</f>
        <v>0</v>
      </c>
    </row>
    <row r="21" spans="1:9" ht="15" customHeight="1">
      <c r="A21" s="11" t="s">
        <v>106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1</v>
      </c>
      <c r="H21" s="16">
        <v>1</v>
      </c>
      <c r="I21" s="14">
        <f>IFERROR(Tabell312[[#This Row],[Bifall]]/Tabell312[[#This Row],[Totalt]],0)</f>
        <v>0</v>
      </c>
    </row>
    <row r="22" spans="1:9" ht="15" customHeight="1">
      <c r="A22" s="11" t="s">
        <v>10</v>
      </c>
      <c r="B22" s="16">
        <v>7</v>
      </c>
      <c r="C22" s="16">
        <v>5</v>
      </c>
      <c r="D22" s="16">
        <v>0</v>
      </c>
      <c r="E22" s="16">
        <v>1</v>
      </c>
      <c r="F22" s="16">
        <v>0</v>
      </c>
      <c r="G22" s="16">
        <v>4</v>
      </c>
      <c r="H22" s="16">
        <v>17</v>
      </c>
      <c r="I22" s="14">
        <f>IFERROR(Tabell312[[#This Row],[Bifall]]/Tabell312[[#This Row],[Totalt]],0)</f>
        <v>0.41176470588235292</v>
      </c>
    </row>
    <row r="23" spans="1:9" ht="15" customHeight="1">
      <c r="A23" s="11" t="s">
        <v>11</v>
      </c>
      <c r="B23" s="16">
        <v>0</v>
      </c>
      <c r="C23" s="16">
        <v>2</v>
      </c>
      <c r="D23" s="16">
        <v>0</v>
      </c>
      <c r="E23" s="16">
        <v>1</v>
      </c>
      <c r="F23" s="16">
        <v>0</v>
      </c>
      <c r="G23" s="16">
        <v>0</v>
      </c>
      <c r="H23" s="16">
        <v>3</v>
      </c>
      <c r="I23" s="14">
        <f>IFERROR(Tabell312[[#This Row],[Bifall]]/Tabell312[[#This Row],[Totalt]],0)</f>
        <v>0</v>
      </c>
    </row>
    <row r="24" spans="1:9" ht="15" customHeight="1">
      <c r="A24" s="11" t="s">
        <v>12</v>
      </c>
      <c r="B24" s="16">
        <v>0</v>
      </c>
      <c r="C24" s="16">
        <v>5</v>
      </c>
      <c r="D24" s="16">
        <v>0</v>
      </c>
      <c r="E24" s="16">
        <v>0</v>
      </c>
      <c r="F24" s="16">
        <v>0</v>
      </c>
      <c r="G24" s="16">
        <v>2</v>
      </c>
      <c r="H24" s="16">
        <v>7</v>
      </c>
      <c r="I24" s="14">
        <f>IFERROR(Tabell312[[#This Row],[Bifall]]/Tabell312[[#This Row],[Totalt]],0)</f>
        <v>0</v>
      </c>
    </row>
    <row r="25" spans="1:9" ht="15" customHeight="1">
      <c r="A25" s="11" t="s">
        <v>13</v>
      </c>
      <c r="B25" s="16">
        <v>24</v>
      </c>
      <c r="C25" s="16">
        <v>5</v>
      </c>
      <c r="D25" s="16">
        <v>2</v>
      </c>
      <c r="E25" s="16">
        <v>2</v>
      </c>
      <c r="F25" s="16">
        <v>0</v>
      </c>
      <c r="G25" s="16">
        <v>24</v>
      </c>
      <c r="H25" s="16">
        <v>57</v>
      </c>
      <c r="I25" s="14">
        <f>IFERROR(Tabell312[[#This Row],[Bifall]]/Tabell312[[#This Row],[Totalt]],0)</f>
        <v>0.42105263157894735</v>
      </c>
    </row>
    <row r="26" spans="1:9" ht="15" customHeight="1">
      <c r="A26" s="11" t="s">
        <v>14</v>
      </c>
      <c r="B26" s="16">
        <v>0</v>
      </c>
      <c r="C26" s="16">
        <v>9</v>
      </c>
      <c r="D26" s="16">
        <v>0</v>
      </c>
      <c r="E26" s="16">
        <v>1</v>
      </c>
      <c r="F26" s="16">
        <v>0</v>
      </c>
      <c r="G26" s="16">
        <v>2</v>
      </c>
      <c r="H26" s="16">
        <v>12</v>
      </c>
      <c r="I26" s="14">
        <f>IFERROR(Tabell312[[#This Row],[Bifall]]/Tabell312[[#This Row],[Totalt]],0)</f>
        <v>0</v>
      </c>
    </row>
    <row r="27" spans="1:9" ht="15" customHeight="1">
      <c r="A27" s="11" t="s">
        <v>91</v>
      </c>
      <c r="B27" s="16">
        <v>1</v>
      </c>
      <c r="C27" s="16">
        <v>1</v>
      </c>
      <c r="D27" s="16">
        <v>0</v>
      </c>
      <c r="E27" s="16">
        <v>0</v>
      </c>
      <c r="F27" s="16">
        <v>0</v>
      </c>
      <c r="G27" s="16">
        <v>1</v>
      </c>
      <c r="H27" s="16">
        <v>3</v>
      </c>
      <c r="I27" s="14">
        <f>IFERROR(Tabell312[[#This Row],[Bifall]]/Tabell312[[#This Row],[Totalt]],0)</f>
        <v>0.33333333333333331</v>
      </c>
    </row>
    <row r="28" spans="1:9" ht="15" customHeight="1">
      <c r="A28" s="11" t="s">
        <v>101</v>
      </c>
      <c r="B28" s="16">
        <v>1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4">
        <f>IFERROR(Tabell312[[#This Row],[Bifall]]/Tabell312[[#This Row],[Totalt]],0)</f>
        <v>1</v>
      </c>
    </row>
    <row r="29" spans="1:9" ht="15" customHeight="1">
      <c r="A29" s="11" t="s">
        <v>15</v>
      </c>
      <c r="B29" s="16">
        <v>1</v>
      </c>
      <c r="C29" s="16">
        <v>2</v>
      </c>
      <c r="D29" s="16">
        <v>0</v>
      </c>
      <c r="E29" s="16">
        <v>0</v>
      </c>
      <c r="F29" s="16">
        <v>0</v>
      </c>
      <c r="G29" s="16">
        <v>0</v>
      </c>
      <c r="H29" s="16">
        <v>3</v>
      </c>
      <c r="I29" s="14">
        <f>IFERROR(Tabell312[[#This Row],[Bifall]]/Tabell312[[#This Row],[Totalt]],0)</f>
        <v>0.33333333333333331</v>
      </c>
    </row>
    <row r="30" spans="1:9" ht="15" customHeight="1">
      <c r="A30" s="11" t="s">
        <v>16</v>
      </c>
      <c r="B30" s="16">
        <v>0</v>
      </c>
      <c r="C30" s="16">
        <v>26</v>
      </c>
      <c r="D30" s="16">
        <v>0</v>
      </c>
      <c r="E30" s="16">
        <v>0</v>
      </c>
      <c r="F30" s="16">
        <v>0</v>
      </c>
      <c r="G30" s="16">
        <v>6</v>
      </c>
      <c r="H30" s="16">
        <v>32</v>
      </c>
      <c r="I30" s="14">
        <f>IFERROR(Tabell312[[#This Row],[Bifall]]/Tabell312[[#This Row],[Totalt]],0)</f>
        <v>0</v>
      </c>
    </row>
    <row r="31" spans="1:9" ht="15" customHeight="1">
      <c r="A31" s="11" t="s">
        <v>17</v>
      </c>
      <c r="B31" s="16">
        <v>0</v>
      </c>
      <c r="C31" s="16">
        <v>4</v>
      </c>
      <c r="D31" s="16">
        <v>0</v>
      </c>
      <c r="E31" s="16">
        <v>1</v>
      </c>
      <c r="F31" s="16">
        <v>0</v>
      </c>
      <c r="G31" s="16">
        <v>0</v>
      </c>
      <c r="H31" s="16">
        <v>5</v>
      </c>
      <c r="I31" s="14">
        <f>IFERROR(Tabell312[[#This Row],[Bifall]]/Tabell312[[#This Row],[Totalt]],0)</f>
        <v>0</v>
      </c>
    </row>
    <row r="32" spans="1:9" ht="15" customHeight="1">
      <c r="A32" s="11" t="s">
        <v>92</v>
      </c>
      <c r="B32" s="16">
        <v>0</v>
      </c>
      <c r="C32" s="16">
        <v>2</v>
      </c>
      <c r="D32" s="16">
        <v>0</v>
      </c>
      <c r="E32" s="16">
        <v>3</v>
      </c>
      <c r="F32" s="16">
        <v>0</v>
      </c>
      <c r="G32" s="16">
        <v>0</v>
      </c>
      <c r="H32" s="16">
        <v>5</v>
      </c>
      <c r="I32" s="14">
        <f>IFERROR(Tabell312[[#This Row],[Bifall]]/Tabell312[[#This Row],[Totalt]],0)</f>
        <v>0</v>
      </c>
    </row>
    <row r="33" spans="1:9" ht="15" customHeight="1">
      <c r="A33" s="11" t="s">
        <v>113</v>
      </c>
      <c r="B33" s="16">
        <v>0</v>
      </c>
      <c r="C33" s="16">
        <v>5</v>
      </c>
      <c r="D33" s="16">
        <v>0</v>
      </c>
      <c r="E33" s="16">
        <v>1</v>
      </c>
      <c r="F33" s="16">
        <v>1</v>
      </c>
      <c r="G33" s="16">
        <v>0</v>
      </c>
      <c r="H33" s="16">
        <v>7</v>
      </c>
      <c r="I33" s="14">
        <f>IFERROR(Tabell312[[#This Row],[Bifall]]/Tabell312[[#This Row],[Totalt]],0)</f>
        <v>0</v>
      </c>
    </row>
    <row r="34" spans="1:9" ht="15" customHeight="1">
      <c r="A34" s="11" t="s">
        <v>18</v>
      </c>
      <c r="B34" s="16">
        <v>12</v>
      </c>
      <c r="C34" s="16">
        <v>18</v>
      </c>
      <c r="D34" s="16">
        <v>1</v>
      </c>
      <c r="E34" s="16">
        <v>5</v>
      </c>
      <c r="F34" s="16">
        <v>0</v>
      </c>
      <c r="G34" s="16">
        <v>15</v>
      </c>
      <c r="H34" s="16">
        <v>51</v>
      </c>
      <c r="I34" s="14">
        <f>IFERROR(Tabell312[[#This Row],[Bifall]]/Tabell312[[#This Row],[Totalt]],0)</f>
        <v>0.23529411764705882</v>
      </c>
    </row>
    <row r="35" spans="1:9" ht="15" customHeight="1">
      <c r="A35" s="11" t="s">
        <v>19</v>
      </c>
      <c r="B35" s="16">
        <v>5</v>
      </c>
      <c r="C35" s="16">
        <v>2</v>
      </c>
      <c r="D35" s="16">
        <v>0</v>
      </c>
      <c r="E35" s="16">
        <v>3</v>
      </c>
      <c r="F35" s="16">
        <v>0</v>
      </c>
      <c r="G35" s="16">
        <v>10</v>
      </c>
      <c r="H35" s="16">
        <v>20</v>
      </c>
      <c r="I35" s="14">
        <f>IFERROR(Tabell312[[#This Row],[Bifall]]/Tabell312[[#This Row],[Totalt]],0)</f>
        <v>0.25</v>
      </c>
    </row>
    <row r="36" spans="1:9" ht="15" customHeight="1">
      <c r="A36" s="11" t="s">
        <v>87</v>
      </c>
      <c r="B36" s="16">
        <v>0</v>
      </c>
      <c r="C36" s="16">
        <v>1</v>
      </c>
      <c r="D36" s="16">
        <v>0</v>
      </c>
      <c r="E36" s="16">
        <v>0</v>
      </c>
      <c r="F36" s="16">
        <v>0</v>
      </c>
      <c r="G36" s="16">
        <v>1</v>
      </c>
      <c r="H36" s="16">
        <v>2</v>
      </c>
      <c r="I36" s="14">
        <f>IFERROR(Tabell312[[#This Row],[Bifall]]/Tabell312[[#This Row],[Totalt]],0)</f>
        <v>0</v>
      </c>
    </row>
    <row r="37" spans="1:9" ht="15" customHeight="1">
      <c r="A37" s="11" t="s">
        <v>20</v>
      </c>
      <c r="B37" s="16">
        <v>0</v>
      </c>
      <c r="C37" s="16">
        <v>2</v>
      </c>
      <c r="D37" s="16">
        <v>0</v>
      </c>
      <c r="E37" s="16">
        <v>0</v>
      </c>
      <c r="F37" s="16">
        <v>0</v>
      </c>
      <c r="G37" s="16">
        <v>2</v>
      </c>
      <c r="H37" s="16">
        <v>4</v>
      </c>
      <c r="I37" s="14">
        <f>IFERROR(Tabell312[[#This Row],[Bifall]]/Tabell312[[#This Row],[Totalt]],0)</f>
        <v>0</v>
      </c>
    </row>
    <row r="38" spans="1:9" ht="15" customHeight="1">
      <c r="A38" s="11" t="s">
        <v>21</v>
      </c>
      <c r="B38" s="16">
        <v>4</v>
      </c>
      <c r="C38" s="16">
        <v>2</v>
      </c>
      <c r="D38" s="16">
        <v>0</v>
      </c>
      <c r="E38" s="16">
        <v>0</v>
      </c>
      <c r="F38" s="16">
        <v>0</v>
      </c>
      <c r="G38" s="16">
        <v>0</v>
      </c>
      <c r="H38" s="16">
        <v>6</v>
      </c>
      <c r="I38" s="14">
        <f>IFERROR(Tabell312[[#This Row],[Bifall]]/Tabell312[[#This Row],[Totalt]],0)</f>
        <v>0.66666666666666663</v>
      </c>
    </row>
    <row r="39" spans="1:9" ht="15" customHeight="1">
      <c r="A39" s="11" t="s">
        <v>114</v>
      </c>
      <c r="B39" s="16">
        <v>0</v>
      </c>
      <c r="C39" s="16">
        <v>2</v>
      </c>
      <c r="D39" s="16">
        <v>0</v>
      </c>
      <c r="E39" s="16">
        <v>0</v>
      </c>
      <c r="F39" s="16">
        <v>0</v>
      </c>
      <c r="G39" s="16">
        <v>0</v>
      </c>
      <c r="H39" s="16">
        <v>2</v>
      </c>
      <c r="I39" s="14">
        <f>IFERROR(Tabell312[[#This Row],[Bifall]]/Tabell312[[#This Row],[Totalt]],0)</f>
        <v>0</v>
      </c>
    </row>
    <row r="40" spans="1:9" ht="15" customHeight="1">
      <c r="A40" s="11" t="s">
        <v>22</v>
      </c>
      <c r="B40" s="16">
        <v>0</v>
      </c>
      <c r="C40" s="16">
        <v>4</v>
      </c>
      <c r="D40" s="16">
        <v>0</v>
      </c>
      <c r="E40" s="16">
        <v>0</v>
      </c>
      <c r="F40" s="16">
        <v>0</v>
      </c>
      <c r="G40" s="16">
        <v>3</v>
      </c>
      <c r="H40" s="16">
        <v>7</v>
      </c>
      <c r="I40" s="14">
        <f>IFERROR(Tabell312[[#This Row],[Bifall]]/Tabell312[[#This Row],[Totalt]],0)</f>
        <v>0</v>
      </c>
    </row>
    <row r="41" spans="1:9" ht="15" customHeight="1">
      <c r="A41" s="11" t="s">
        <v>23</v>
      </c>
      <c r="B41" s="16">
        <v>0</v>
      </c>
      <c r="C41" s="16">
        <v>8</v>
      </c>
      <c r="D41" s="16">
        <v>0</v>
      </c>
      <c r="E41" s="16">
        <v>1</v>
      </c>
      <c r="F41" s="16">
        <v>0</v>
      </c>
      <c r="G41" s="16">
        <v>3</v>
      </c>
      <c r="H41" s="16">
        <v>12</v>
      </c>
      <c r="I41" s="14">
        <f>IFERROR(Tabell312[[#This Row],[Bifall]]/Tabell312[[#This Row],[Totalt]],0)</f>
        <v>0</v>
      </c>
    </row>
    <row r="42" spans="1:9" ht="15" customHeight="1">
      <c r="A42" s="11" t="s">
        <v>93</v>
      </c>
      <c r="B42" s="16">
        <v>1</v>
      </c>
      <c r="C42" s="16">
        <v>2</v>
      </c>
      <c r="D42" s="16">
        <v>0</v>
      </c>
      <c r="E42" s="16">
        <v>1</v>
      </c>
      <c r="F42" s="16">
        <v>0</v>
      </c>
      <c r="G42" s="16">
        <v>0</v>
      </c>
      <c r="H42" s="16">
        <v>4</v>
      </c>
      <c r="I42" s="14">
        <f>IFERROR(Tabell312[[#This Row],[Bifall]]/Tabell312[[#This Row],[Totalt]],0)</f>
        <v>0.25</v>
      </c>
    </row>
    <row r="43" spans="1:9" ht="15" customHeight="1">
      <c r="A43" s="11" t="s">
        <v>24</v>
      </c>
      <c r="B43" s="16">
        <v>1</v>
      </c>
      <c r="C43" s="16">
        <v>11</v>
      </c>
      <c r="D43" s="16">
        <v>0</v>
      </c>
      <c r="E43" s="16">
        <v>1</v>
      </c>
      <c r="F43" s="16">
        <v>0</v>
      </c>
      <c r="G43" s="16">
        <v>8</v>
      </c>
      <c r="H43" s="16">
        <v>21</v>
      </c>
      <c r="I43" s="14">
        <f>IFERROR(Tabell312[[#This Row],[Bifall]]/Tabell312[[#This Row],[Totalt]],0)</f>
        <v>4.7619047619047616E-2</v>
      </c>
    </row>
    <row r="44" spans="1:9" ht="15" customHeight="1">
      <c r="A44" s="11" t="s">
        <v>25</v>
      </c>
      <c r="B44" s="16">
        <v>0</v>
      </c>
      <c r="C44" s="16">
        <v>2</v>
      </c>
      <c r="D44" s="16">
        <v>0</v>
      </c>
      <c r="E44" s="16">
        <v>2</v>
      </c>
      <c r="F44" s="16">
        <v>0</v>
      </c>
      <c r="G44" s="16">
        <v>0</v>
      </c>
      <c r="H44" s="16">
        <v>4</v>
      </c>
      <c r="I44" s="14">
        <f>IFERROR(Tabell312[[#This Row],[Bifall]]/Tabell312[[#This Row],[Totalt]],0)</f>
        <v>0</v>
      </c>
    </row>
    <row r="45" spans="1:9" ht="15" customHeight="1">
      <c r="A45" s="11" t="s">
        <v>70</v>
      </c>
      <c r="B45" s="16">
        <v>0</v>
      </c>
      <c r="C45" s="16">
        <v>0</v>
      </c>
      <c r="D45" s="16">
        <v>0</v>
      </c>
      <c r="E45" s="16">
        <v>1</v>
      </c>
      <c r="F45" s="16">
        <v>0</v>
      </c>
      <c r="G45" s="16">
        <v>0</v>
      </c>
      <c r="H45" s="16">
        <v>1</v>
      </c>
      <c r="I45" s="14">
        <f>IFERROR(Tabell312[[#This Row],[Bifall]]/Tabell312[[#This Row],[Totalt]],0)</f>
        <v>0</v>
      </c>
    </row>
    <row r="46" spans="1:9" ht="15" customHeight="1">
      <c r="A46" s="11" t="s">
        <v>26</v>
      </c>
      <c r="B46" s="16">
        <v>0</v>
      </c>
      <c r="C46" s="16">
        <v>6</v>
      </c>
      <c r="D46" s="16">
        <v>0</v>
      </c>
      <c r="E46" s="16">
        <v>0</v>
      </c>
      <c r="F46" s="16">
        <v>2</v>
      </c>
      <c r="G46" s="16">
        <v>1</v>
      </c>
      <c r="H46" s="16">
        <v>9</v>
      </c>
      <c r="I46" s="14">
        <f>IFERROR(Tabell312[[#This Row],[Bifall]]/Tabell312[[#This Row],[Totalt]],0)</f>
        <v>0</v>
      </c>
    </row>
    <row r="47" spans="1:9" ht="15" customHeight="1">
      <c r="A47" s="11" t="s">
        <v>27</v>
      </c>
      <c r="B47" s="16">
        <v>1</v>
      </c>
      <c r="C47" s="16">
        <v>6</v>
      </c>
      <c r="D47" s="16">
        <v>0</v>
      </c>
      <c r="E47" s="16">
        <v>0</v>
      </c>
      <c r="F47" s="16">
        <v>0</v>
      </c>
      <c r="G47" s="16">
        <v>5</v>
      </c>
      <c r="H47" s="16">
        <v>12</v>
      </c>
      <c r="I47" s="14">
        <f>IFERROR(Tabell312[[#This Row],[Bifall]]/Tabell312[[#This Row],[Totalt]],0)</f>
        <v>8.3333333333333329E-2</v>
      </c>
    </row>
    <row r="48" spans="1:9" ht="15" customHeight="1">
      <c r="A48" s="11" t="s">
        <v>28</v>
      </c>
      <c r="B48" s="16">
        <v>1</v>
      </c>
      <c r="C48" s="16">
        <v>1</v>
      </c>
      <c r="D48" s="16">
        <v>0</v>
      </c>
      <c r="E48" s="16">
        <v>1</v>
      </c>
      <c r="F48" s="16">
        <v>0</v>
      </c>
      <c r="G48" s="16">
        <v>0</v>
      </c>
      <c r="H48" s="16">
        <v>3</v>
      </c>
      <c r="I48" s="14">
        <f>IFERROR(Tabell312[[#This Row],[Bifall]]/Tabell312[[#This Row],[Totalt]],0)</f>
        <v>0.33333333333333331</v>
      </c>
    </row>
    <row r="49" spans="1:9" ht="15" customHeight="1">
      <c r="A49" s="11" t="s">
        <v>104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1</v>
      </c>
      <c r="H49" s="16">
        <v>1</v>
      </c>
      <c r="I49" s="14">
        <f>IFERROR(Tabell312[[#This Row],[Bifall]]/Tabell312[[#This Row],[Totalt]],0)</f>
        <v>0</v>
      </c>
    </row>
    <row r="50" spans="1:9" ht="15" customHeight="1">
      <c r="A50" s="11" t="s">
        <v>29</v>
      </c>
      <c r="B50" s="16">
        <v>1</v>
      </c>
      <c r="C50" s="16">
        <v>5</v>
      </c>
      <c r="D50" s="16">
        <v>0</v>
      </c>
      <c r="E50" s="16">
        <v>4</v>
      </c>
      <c r="F50" s="16">
        <v>0</v>
      </c>
      <c r="G50" s="16">
        <v>10</v>
      </c>
      <c r="H50" s="16">
        <v>20</v>
      </c>
      <c r="I50" s="14">
        <f>IFERROR(Tabell312[[#This Row],[Bifall]]/Tabell312[[#This Row],[Totalt]],0)</f>
        <v>0.05</v>
      </c>
    </row>
    <row r="51" spans="1:9" ht="15" customHeight="1">
      <c r="A51" s="11" t="s">
        <v>100</v>
      </c>
      <c r="B51" s="16">
        <v>0</v>
      </c>
      <c r="C51" s="16">
        <v>2</v>
      </c>
      <c r="D51" s="16">
        <v>0</v>
      </c>
      <c r="E51" s="16">
        <v>0</v>
      </c>
      <c r="F51" s="16">
        <v>0</v>
      </c>
      <c r="G51" s="16">
        <v>0</v>
      </c>
      <c r="H51" s="16">
        <v>2</v>
      </c>
      <c r="I51" s="14">
        <f>IFERROR(Tabell312[[#This Row],[Bifall]]/Tabell312[[#This Row],[Totalt]],0)</f>
        <v>0</v>
      </c>
    </row>
    <row r="52" spans="1:9" ht="15" customHeight="1">
      <c r="A52" s="11" t="s">
        <v>30</v>
      </c>
      <c r="B52" s="16">
        <v>3</v>
      </c>
      <c r="C52" s="16">
        <v>18</v>
      </c>
      <c r="D52" s="16">
        <v>0</v>
      </c>
      <c r="E52" s="16">
        <v>2</v>
      </c>
      <c r="F52" s="16">
        <v>6</v>
      </c>
      <c r="G52" s="16">
        <v>7</v>
      </c>
      <c r="H52" s="16">
        <v>36</v>
      </c>
      <c r="I52" s="14">
        <f>IFERROR(Tabell312[[#This Row],[Bifall]]/Tabell312[[#This Row],[Totalt]],0)</f>
        <v>8.3333333333333329E-2</v>
      </c>
    </row>
    <row r="53" spans="1:9" ht="15" customHeight="1">
      <c r="A53" s="11" t="s">
        <v>31</v>
      </c>
      <c r="B53" s="16">
        <v>0</v>
      </c>
      <c r="C53" s="16">
        <v>9</v>
      </c>
      <c r="D53" s="16">
        <v>0</v>
      </c>
      <c r="E53" s="16">
        <v>0</v>
      </c>
      <c r="F53" s="16">
        <v>0</v>
      </c>
      <c r="G53" s="16">
        <v>3</v>
      </c>
      <c r="H53" s="16">
        <v>12</v>
      </c>
      <c r="I53" s="14">
        <f>IFERROR(Tabell312[[#This Row],[Bifall]]/Tabell312[[#This Row],[Totalt]],0)</f>
        <v>0</v>
      </c>
    </row>
    <row r="54" spans="1:9" ht="15" customHeight="1">
      <c r="A54" s="11" t="s">
        <v>32</v>
      </c>
      <c r="B54" s="16">
        <v>2</v>
      </c>
      <c r="C54" s="16">
        <v>15</v>
      </c>
      <c r="D54" s="16">
        <v>0</v>
      </c>
      <c r="E54" s="16">
        <v>3</v>
      </c>
      <c r="F54" s="16">
        <v>0</v>
      </c>
      <c r="G54" s="16">
        <v>5</v>
      </c>
      <c r="H54" s="16">
        <v>25</v>
      </c>
      <c r="I54" s="14">
        <f>IFERROR(Tabell312[[#This Row],[Bifall]]/Tabell312[[#This Row],[Totalt]],0)</f>
        <v>0.08</v>
      </c>
    </row>
    <row r="55" spans="1:9" ht="15" customHeight="1">
      <c r="A55" s="11" t="s">
        <v>33</v>
      </c>
      <c r="B55" s="16">
        <v>6</v>
      </c>
      <c r="C55" s="16">
        <v>2</v>
      </c>
      <c r="D55" s="16">
        <v>0</v>
      </c>
      <c r="E55" s="16">
        <v>0</v>
      </c>
      <c r="F55" s="16">
        <v>0</v>
      </c>
      <c r="G55" s="16">
        <v>5</v>
      </c>
      <c r="H55" s="16">
        <v>13</v>
      </c>
      <c r="I55" s="14">
        <f>IFERROR(Tabell312[[#This Row],[Bifall]]/Tabell312[[#This Row],[Totalt]],0)</f>
        <v>0.46153846153846156</v>
      </c>
    </row>
    <row r="56" spans="1:9" ht="15" customHeight="1">
      <c r="A56" s="11" t="s">
        <v>34</v>
      </c>
      <c r="B56" s="16">
        <v>6</v>
      </c>
      <c r="C56" s="16">
        <v>3</v>
      </c>
      <c r="D56" s="16">
        <v>0</v>
      </c>
      <c r="E56" s="16">
        <v>3</v>
      </c>
      <c r="F56" s="16">
        <v>0</v>
      </c>
      <c r="G56" s="16">
        <v>27</v>
      </c>
      <c r="H56" s="16">
        <v>39</v>
      </c>
      <c r="I56" s="14">
        <f>IFERROR(Tabell312[[#This Row],[Bifall]]/Tabell312[[#This Row],[Totalt]],0)</f>
        <v>0.15384615384615385</v>
      </c>
    </row>
    <row r="57" spans="1:9" ht="15" customHeight="1">
      <c r="A57" s="11" t="s">
        <v>35</v>
      </c>
      <c r="B57" s="16">
        <v>1</v>
      </c>
      <c r="C57" s="16">
        <v>2</v>
      </c>
      <c r="D57" s="16">
        <v>0</v>
      </c>
      <c r="E57" s="16">
        <v>0</v>
      </c>
      <c r="F57" s="16">
        <v>0</v>
      </c>
      <c r="G57" s="16">
        <v>0</v>
      </c>
      <c r="H57" s="16">
        <v>3</v>
      </c>
      <c r="I57" s="14">
        <f>IFERROR(Tabell312[[#This Row],[Bifall]]/Tabell312[[#This Row],[Totalt]],0)</f>
        <v>0.33333333333333331</v>
      </c>
    </row>
    <row r="58" spans="1:9" ht="15" customHeight="1">
      <c r="A58" s="11" t="s">
        <v>36</v>
      </c>
      <c r="B58" s="16">
        <v>0</v>
      </c>
      <c r="C58" s="16">
        <v>7</v>
      </c>
      <c r="D58" s="16">
        <v>0</v>
      </c>
      <c r="E58" s="16">
        <v>0</v>
      </c>
      <c r="F58" s="16">
        <v>0</v>
      </c>
      <c r="G58" s="16">
        <v>0</v>
      </c>
      <c r="H58" s="16">
        <v>7</v>
      </c>
      <c r="I58" s="14">
        <f>IFERROR(Tabell312[[#This Row],[Bifall]]/Tabell312[[#This Row],[Totalt]],0)</f>
        <v>0</v>
      </c>
    </row>
    <row r="59" spans="1:9" ht="15" customHeight="1">
      <c r="A59" s="11" t="s">
        <v>97</v>
      </c>
      <c r="B59" s="16">
        <v>0</v>
      </c>
      <c r="C59" s="16">
        <v>1</v>
      </c>
      <c r="D59" s="16">
        <v>0</v>
      </c>
      <c r="E59" s="16">
        <v>0</v>
      </c>
      <c r="F59" s="16">
        <v>0</v>
      </c>
      <c r="G59" s="16">
        <v>1</v>
      </c>
      <c r="H59" s="16">
        <v>2</v>
      </c>
      <c r="I59" s="14">
        <f>IFERROR(Tabell312[[#This Row],[Bifall]]/Tabell312[[#This Row],[Totalt]],0)</f>
        <v>0</v>
      </c>
    </row>
    <row r="60" spans="1:9" ht="15" customHeight="1">
      <c r="A60" s="11" t="s">
        <v>37</v>
      </c>
      <c r="B60" s="16">
        <v>1</v>
      </c>
      <c r="C60" s="16">
        <v>12</v>
      </c>
      <c r="D60" s="16">
        <v>1</v>
      </c>
      <c r="E60" s="16">
        <v>4</v>
      </c>
      <c r="F60" s="16">
        <v>0</v>
      </c>
      <c r="G60" s="16">
        <v>3</v>
      </c>
      <c r="H60" s="16">
        <v>21</v>
      </c>
      <c r="I60" s="14">
        <f>IFERROR(Tabell312[[#This Row],[Bifall]]/Tabell312[[#This Row],[Totalt]],0)</f>
        <v>4.7619047619047616E-2</v>
      </c>
    </row>
    <row r="61" spans="1:9" ht="15" customHeight="1">
      <c r="A61" s="11" t="s">
        <v>38</v>
      </c>
      <c r="B61" s="16">
        <v>0</v>
      </c>
      <c r="C61" s="16">
        <v>0</v>
      </c>
      <c r="D61" s="16">
        <v>0</v>
      </c>
      <c r="E61" s="16">
        <v>3</v>
      </c>
      <c r="F61" s="16">
        <v>0</v>
      </c>
      <c r="G61" s="16">
        <v>0</v>
      </c>
      <c r="H61" s="16">
        <v>3</v>
      </c>
      <c r="I61" s="14">
        <f>IFERROR(Tabell312[[#This Row],[Bifall]]/Tabell312[[#This Row],[Totalt]],0)</f>
        <v>0</v>
      </c>
    </row>
    <row r="62" spans="1:9" ht="15" customHeight="1">
      <c r="A62" s="11" t="s">
        <v>39</v>
      </c>
      <c r="B62" s="16">
        <v>1</v>
      </c>
      <c r="C62" s="16">
        <v>0</v>
      </c>
      <c r="D62" s="16">
        <v>0</v>
      </c>
      <c r="E62" s="16">
        <v>0</v>
      </c>
      <c r="F62" s="16">
        <v>10</v>
      </c>
      <c r="G62" s="16">
        <v>1</v>
      </c>
      <c r="H62" s="16">
        <v>12</v>
      </c>
      <c r="I62" s="14">
        <f>IFERROR(Tabell312[[#This Row],[Bifall]]/Tabell312[[#This Row],[Totalt]],0)</f>
        <v>8.3333333333333329E-2</v>
      </c>
    </row>
    <row r="63" spans="1:9" ht="15" customHeight="1">
      <c r="A63" s="11" t="s">
        <v>40</v>
      </c>
      <c r="B63" s="16">
        <v>0</v>
      </c>
      <c r="C63" s="16">
        <v>6</v>
      </c>
      <c r="D63" s="16">
        <v>0</v>
      </c>
      <c r="E63" s="16">
        <v>0</v>
      </c>
      <c r="F63" s="16">
        <v>0</v>
      </c>
      <c r="G63" s="16">
        <v>0</v>
      </c>
      <c r="H63" s="16">
        <v>6</v>
      </c>
      <c r="I63" s="14">
        <f>IFERROR(Tabell312[[#This Row],[Bifall]]/Tabell312[[#This Row],[Totalt]],0)</f>
        <v>0</v>
      </c>
    </row>
    <row r="64" spans="1:9" ht="15" customHeight="1">
      <c r="A64" s="11" t="s">
        <v>41</v>
      </c>
      <c r="B64" s="16">
        <v>13</v>
      </c>
      <c r="C64" s="16">
        <v>6</v>
      </c>
      <c r="D64" s="16">
        <v>0</v>
      </c>
      <c r="E64" s="16">
        <v>2</v>
      </c>
      <c r="F64" s="16">
        <v>0</v>
      </c>
      <c r="G64" s="16">
        <v>10</v>
      </c>
      <c r="H64" s="16">
        <v>31</v>
      </c>
      <c r="I64" s="14">
        <f>IFERROR(Tabell312[[#This Row],[Bifall]]/Tabell312[[#This Row],[Totalt]],0)</f>
        <v>0.41935483870967744</v>
      </c>
    </row>
    <row r="65" spans="1:9" ht="15" customHeight="1">
      <c r="A65" s="11" t="s">
        <v>102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2</v>
      </c>
      <c r="H65" s="16">
        <v>2</v>
      </c>
      <c r="I65" s="14">
        <f>IFERROR(Tabell312[[#This Row],[Bifall]]/Tabell312[[#This Row],[Totalt]],0)</f>
        <v>0</v>
      </c>
    </row>
    <row r="66" spans="1:9" ht="15" customHeight="1">
      <c r="A66" s="11" t="s">
        <v>42</v>
      </c>
      <c r="B66" s="16">
        <v>0</v>
      </c>
      <c r="C66" s="16">
        <v>7</v>
      </c>
      <c r="D66" s="16">
        <v>0</v>
      </c>
      <c r="E66" s="16">
        <v>1</v>
      </c>
      <c r="F66" s="16">
        <v>0</v>
      </c>
      <c r="G66" s="16">
        <v>0</v>
      </c>
      <c r="H66" s="16">
        <v>8</v>
      </c>
      <c r="I66" s="14">
        <f>IFERROR(Tabell312[[#This Row],[Bifall]]/Tabell312[[#This Row],[Totalt]],0)</f>
        <v>0</v>
      </c>
    </row>
    <row r="67" spans="1:9" ht="15" customHeight="1">
      <c r="A67" s="11" t="s">
        <v>43</v>
      </c>
      <c r="B67" s="16">
        <v>5</v>
      </c>
      <c r="C67" s="16">
        <v>5</v>
      </c>
      <c r="D67" s="16">
        <v>0</v>
      </c>
      <c r="E67" s="16">
        <v>3</v>
      </c>
      <c r="F67" s="16">
        <v>0</v>
      </c>
      <c r="G67" s="16">
        <v>4</v>
      </c>
      <c r="H67" s="16">
        <v>17</v>
      </c>
      <c r="I67" s="14">
        <f>IFERROR(Tabell312[[#This Row],[Bifall]]/Tabell312[[#This Row],[Totalt]],0)</f>
        <v>0.29411764705882354</v>
      </c>
    </row>
    <row r="68" spans="1:9" ht="15" customHeight="1">
      <c r="A68" s="11" t="s">
        <v>44</v>
      </c>
      <c r="B68" s="16">
        <v>6</v>
      </c>
      <c r="C68" s="16">
        <v>0</v>
      </c>
      <c r="D68" s="16">
        <v>0</v>
      </c>
      <c r="E68" s="16">
        <v>2</v>
      </c>
      <c r="F68" s="16">
        <v>0</v>
      </c>
      <c r="G68" s="16">
        <v>0</v>
      </c>
      <c r="H68" s="16">
        <v>8</v>
      </c>
      <c r="I68" s="14">
        <f>IFERROR(Tabell312[[#This Row],[Bifall]]/Tabell312[[#This Row],[Totalt]],0)</f>
        <v>0.75</v>
      </c>
    </row>
    <row r="69" spans="1:9" ht="15" customHeight="1">
      <c r="A69" s="11" t="s">
        <v>115</v>
      </c>
      <c r="B69" s="16">
        <v>0</v>
      </c>
      <c r="C69" s="16">
        <v>1</v>
      </c>
      <c r="D69" s="16">
        <v>0</v>
      </c>
      <c r="E69" s="16">
        <v>0</v>
      </c>
      <c r="F69" s="16">
        <v>0</v>
      </c>
      <c r="G69" s="16">
        <v>0</v>
      </c>
      <c r="H69" s="16">
        <v>1</v>
      </c>
      <c r="I69" s="14">
        <f>IFERROR(Tabell312[[#This Row],[Bifall]]/Tabell312[[#This Row],[Totalt]],0)</f>
        <v>0</v>
      </c>
    </row>
    <row r="70" spans="1:9" ht="15" customHeight="1">
      <c r="A70" s="11" t="s">
        <v>95</v>
      </c>
      <c r="B70" s="16">
        <v>0</v>
      </c>
      <c r="C70" s="16">
        <v>1</v>
      </c>
      <c r="D70" s="16">
        <v>0</v>
      </c>
      <c r="E70" s="16">
        <v>0</v>
      </c>
      <c r="F70" s="16">
        <v>0</v>
      </c>
      <c r="G70" s="16">
        <v>1</v>
      </c>
      <c r="H70" s="16">
        <v>2</v>
      </c>
      <c r="I70" s="14">
        <f>IFERROR(Tabell312[[#This Row],[Bifall]]/Tabell312[[#This Row],[Totalt]],0)</f>
        <v>0</v>
      </c>
    </row>
    <row r="71" spans="1:9" ht="15" customHeight="1">
      <c r="A71" s="11" t="s">
        <v>45</v>
      </c>
      <c r="B71" s="16">
        <v>42</v>
      </c>
      <c r="C71" s="16">
        <v>62</v>
      </c>
      <c r="D71" s="16">
        <v>7</v>
      </c>
      <c r="E71" s="16">
        <v>2</v>
      </c>
      <c r="F71" s="16">
        <v>0</v>
      </c>
      <c r="G71" s="16">
        <v>33</v>
      </c>
      <c r="H71" s="16">
        <v>146</v>
      </c>
      <c r="I71" s="14">
        <f>IFERROR(Tabell312[[#This Row],[Bifall]]/Tabell312[[#This Row],[Totalt]],0)</f>
        <v>0.28767123287671231</v>
      </c>
    </row>
    <row r="72" spans="1:9" ht="15" customHeight="1">
      <c r="A72" s="11" t="s">
        <v>46</v>
      </c>
      <c r="B72" s="16">
        <v>1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</v>
      </c>
      <c r="I72" s="14">
        <f>IFERROR(Tabell312[[#This Row],[Bifall]]/Tabell312[[#This Row],[Totalt]],0)</f>
        <v>1</v>
      </c>
    </row>
    <row r="73" spans="1:9" ht="15" customHeight="1">
      <c r="A73" s="11" t="s">
        <v>47</v>
      </c>
      <c r="B73" s="16">
        <v>2</v>
      </c>
      <c r="C73" s="16">
        <v>9</v>
      </c>
      <c r="D73" s="16">
        <v>0</v>
      </c>
      <c r="E73" s="16">
        <v>1</v>
      </c>
      <c r="F73" s="16">
        <v>0</v>
      </c>
      <c r="G73" s="16">
        <v>0</v>
      </c>
      <c r="H73" s="16">
        <v>12</v>
      </c>
      <c r="I73" s="14">
        <f>IFERROR(Tabell312[[#This Row],[Bifall]]/Tabell312[[#This Row],[Totalt]],0)</f>
        <v>0.16666666666666666</v>
      </c>
    </row>
    <row r="74" spans="1:9" ht="15" customHeight="1">
      <c r="A74" s="46" t="s">
        <v>48</v>
      </c>
      <c r="B74" s="48">
        <v>0</v>
      </c>
      <c r="C74" s="48">
        <v>1</v>
      </c>
      <c r="D74" s="48">
        <v>0</v>
      </c>
      <c r="E74" s="48">
        <v>0</v>
      </c>
      <c r="F74" s="48">
        <v>0</v>
      </c>
      <c r="G74" s="48">
        <v>2</v>
      </c>
      <c r="H74" s="48">
        <v>3</v>
      </c>
      <c r="I74" s="49">
        <f>IFERROR(Tabell312[[#This Row],[Bifall]]/Tabell312[[#This Row],[Totalt]],0)</f>
        <v>0</v>
      </c>
    </row>
    <row r="75" spans="1:9" ht="15" customHeight="1">
      <c r="A75" s="46" t="s">
        <v>116</v>
      </c>
      <c r="B75" s="48">
        <v>0</v>
      </c>
      <c r="C75" s="48">
        <v>1</v>
      </c>
      <c r="D75" s="48">
        <v>0</v>
      </c>
      <c r="E75" s="48">
        <v>0</v>
      </c>
      <c r="F75" s="48">
        <v>0</v>
      </c>
      <c r="G75" s="48">
        <v>0</v>
      </c>
      <c r="H75" s="48">
        <v>1</v>
      </c>
      <c r="I75" s="49">
        <f>IFERROR(Tabell312[[#This Row],[Bifall]]/Tabell312[[#This Row],[Totalt]],0)</f>
        <v>0</v>
      </c>
    </row>
    <row r="76" spans="1:9" ht="15" customHeight="1">
      <c r="A76" s="46" t="s">
        <v>117</v>
      </c>
      <c r="B76" s="48">
        <v>0</v>
      </c>
      <c r="C76" s="48">
        <v>0</v>
      </c>
      <c r="D76" s="48">
        <v>0</v>
      </c>
      <c r="E76" s="48">
        <v>1</v>
      </c>
      <c r="F76" s="48">
        <v>0</v>
      </c>
      <c r="G76" s="48">
        <v>0</v>
      </c>
      <c r="H76" s="48">
        <v>1</v>
      </c>
      <c r="I76" s="49">
        <f>IFERROR(Tabell312[[#This Row],[Bifall]]/Tabell312[[#This Row],[Totalt]],0)</f>
        <v>0</v>
      </c>
    </row>
    <row r="77" spans="1:9" ht="15" customHeight="1">
      <c r="A77" s="46" t="s">
        <v>49</v>
      </c>
      <c r="B77" s="48">
        <v>0</v>
      </c>
      <c r="C77" s="48">
        <v>2</v>
      </c>
      <c r="D77" s="48">
        <v>0</v>
      </c>
      <c r="E77" s="48">
        <v>0</v>
      </c>
      <c r="F77" s="48">
        <v>0</v>
      </c>
      <c r="G77" s="48">
        <v>2</v>
      </c>
      <c r="H77" s="48">
        <v>4</v>
      </c>
      <c r="I77" s="49">
        <f>IFERROR(Tabell312[[#This Row],[Bifall]]/Tabell312[[#This Row],[Totalt]],0)</f>
        <v>0</v>
      </c>
    </row>
    <row r="78" spans="1:9" ht="15" customHeight="1">
      <c r="A78" s="46" t="s">
        <v>50</v>
      </c>
      <c r="B78" s="48">
        <v>19</v>
      </c>
      <c r="C78" s="48">
        <v>17</v>
      </c>
      <c r="D78" s="48">
        <v>0</v>
      </c>
      <c r="E78" s="48">
        <v>5</v>
      </c>
      <c r="F78" s="48">
        <v>0</v>
      </c>
      <c r="G78" s="48">
        <v>6</v>
      </c>
      <c r="H78" s="48">
        <v>47</v>
      </c>
      <c r="I78" s="49">
        <f>IFERROR(Tabell312[[#This Row],[Bifall]]/Tabell312[[#This Row],[Totalt]],0)</f>
        <v>0.40425531914893614</v>
      </c>
    </row>
    <row r="79" spans="1:9" ht="15" customHeight="1">
      <c r="A79" s="46" t="s">
        <v>51</v>
      </c>
      <c r="B79" s="48">
        <v>8</v>
      </c>
      <c r="C79" s="48">
        <v>13</v>
      </c>
      <c r="D79" s="48">
        <v>0</v>
      </c>
      <c r="E79" s="48">
        <v>0</v>
      </c>
      <c r="F79" s="48">
        <v>0</v>
      </c>
      <c r="G79" s="48">
        <v>5</v>
      </c>
      <c r="H79" s="48">
        <v>26</v>
      </c>
      <c r="I79" s="49">
        <f>IFERROR(Tabell312[[#This Row],[Bifall]]/Tabell312[[#This Row],[Totalt]],0)</f>
        <v>0.30769230769230771</v>
      </c>
    </row>
    <row r="80" spans="1:9" ht="15" customHeight="1">
      <c r="A80" s="46" t="s">
        <v>52</v>
      </c>
      <c r="B80" s="48">
        <v>1</v>
      </c>
      <c r="C80" s="48">
        <v>22</v>
      </c>
      <c r="D80" s="48">
        <v>1</v>
      </c>
      <c r="E80" s="48">
        <v>0</v>
      </c>
      <c r="F80" s="48">
        <v>0</v>
      </c>
      <c r="G80" s="48">
        <v>25</v>
      </c>
      <c r="H80" s="48">
        <v>49</v>
      </c>
      <c r="I80" s="49">
        <f>IFERROR(Tabell312[[#This Row],[Bifall]]/Tabell312[[#This Row],[Totalt]],0)</f>
        <v>2.0408163265306121E-2</v>
      </c>
    </row>
    <row r="81" spans="1:9" ht="15" customHeight="1">
      <c r="A81" s="46" t="s">
        <v>98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1</v>
      </c>
      <c r="H81" s="48">
        <v>1</v>
      </c>
      <c r="I81" s="49">
        <f>IFERROR(Tabell312[[#This Row],[Bifall]]/Tabell312[[#This Row],[Totalt]],0)</f>
        <v>0</v>
      </c>
    </row>
    <row r="82" spans="1:9" ht="15" customHeight="1">
      <c r="A82" s="46" t="s">
        <v>53</v>
      </c>
      <c r="B82" s="48">
        <v>0</v>
      </c>
      <c r="C82" s="48">
        <v>6</v>
      </c>
      <c r="D82" s="48">
        <v>0</v>
      </c>
      <c r="E82" s="48">
        <v>0</v>
      </c>
      <c r="F82" s="48">
        <v>0</v>
      </c>
      <c r="G82" s="48">
        <v>1</v>
      </c>
      <c r="H82" s="48">
        <v>7</v>
      </c>
      <c r="I82" s="49">
        <f>IFERROR(Tabell312[[#This Row],[Bifall]]/Tabell312[[#This Row],[Totalt]],0)</f>
        <v>0</v>
      </c>
    </row>
    <row r="83" spans="1:9" ht="15" customHeight="1">
      <c r="A83" s="46" t="s">
        <v>54</v>
      </c>
      <c r="B83" s="48">
        <v>1</v>
      </c>
      <c r="C83" s="48">
        <v>10</v>
      </c>
      <c r="D83" s="48">
        <v>0</v>
      </c>
      <c r="E83" s="48">
        <v>3</v>
      </c>
      <c r="F83" s="48">
        <v>0</v>
      </c>
      <c r="G83" s="48">
        <v>3</v>
      </c>
      <c r="H83" s="48">
        <v>17</v>
      </c>
      <c r="I83" s="49">
        <f>IFERROR(Tabell312[[#This Row],[Bifall]]/Tabell312[[#This Row],[Totalt]],0)</f>
        <v>5.8823529411764705E-2</v>
      </c>
    </row>
    <row r="84" spans="1:9" ht="15" customHeight="1">
      <c r="A84" s="46" t="s">
        <v>55</v>
      </c>
      <c r="B84" s="48">
        <v>1</v>
      </c>
      <c r="C84" s="48">
        <v>5</v>
      </c>
      <c r="D84" s="48">
        <v>0</v>
      </c>
      <c r="E84" s="48">
        <v>0</v>
      </c>
      <c r="F84" s="48">
        <v>0</v>
      </c>
      <c r="G84" s="48">
        <v>2</v>
      </c>
      <c r="H84" s="48">
        <v>8</v>
      </c>
      <c r="I84" s="49">
        <f>IFERROR(Tabell312[[#This Row],[Bifall]]/Tabell312[[#This Row],[Totalt]],0)</f>
        <v>0.125</v>
      </c>
    </row>
    <row r="85" spans="1:9" ht="15" customHeight="1">
      <c r="A85" s="46" t="s">
        <v>0</v>
      </c>
      <c r="B85" s="48">
        <v>227</v>
      </c>
      <c r="C85" s="48">
        <v>433</v>
      </c>
      <c r="D85" s="48">
        <v>22</v>
      </c>
      <c r="E85" s="48">
        <v>81</v>
      </c>
      <c r="F85" s="48">
        <v>19</v>
      </c>
      <c r="G85" s="48">
        <v>296</v>
      </c>
      <c r="H85" s="48">
        <v>1078</v>
      </c>
      <c r="I85" s="49">
        <f>IFERROR(Tabell312[[#This Row],[Bifall]]/Tabell312[[#This Row],[Totalt]],0)</f>
        <v>0.21057513914656772</v>
      </c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5.5703125" style="3" customWidth="1"/>
    <col min="6" max="6" width="18.7109375" style="3" customWidth="1"/>
    <col min="7" max="16384" width="11.42578125" style="2"/>
  </cols>
  <sheetData>
    <row r="1" spans="1:6" ht="15" customHeight="1">
      <c r="A1" s="1" t="s">
        <v>82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667</v>
      </c>
      <c r="C4" s="5">
        <v>20</v>
      </c>
      <c r="D4" s="5">
        <v>9</v>
      </c>
      <c r="E4" s="5">
        <v>696</v>
      </c>
      <c r="F4" s="6">
        <f>Tabell3123[[#This Row],[Bifall]]/Tabell3123[[#This Row],[Totalt]]</f>
        <v>0.95833333333333337</v>
      </c>
    </row>
    <row r="5" spans="1:6" ht="15" customHeight="1">
      <c r="A5" s="4" t="s">
        <v>2</v>
      </c>
      <c r="B5" s="5">
        <v>1</v>
      </c>
      <c r="C5" s="5">
        <v>0</v>
      </c>
      <c r="D5" s="5">
        <v>0</v>
      </c>
      <c r="E5" s="5">
        <v>1</v>
      </c>
      <c r="F5" s="6">
        <f>Tabell3123[[#This Row],[Bifall]]/Tabell3123[[#This Row],[Totalt]]</f>
        <v>1</v>
      </c>
    </row>
    <row r="6" spans="1:6" ht="15" customHeight="1">
      <c r="A6" s="4" t="s">
        <v>118</v>
      </c>
      <c r="B6" s="5">
        <v>3</v>
      </c>
      <c r="C6" s="5">
        <v>0</v>
      </c>
      <c r="D6" s="5">
        <v>0</v>
      </c>
      <c r="E6" s="5">
        <v>3</v>
      </c>
      <c r="F6" s="6">
        <f>Tabell3123[[#This Row],[Bifall]]/Tabell3123[[#This Row],[Totalt]]</f>
        <v>1</v>
      </c>
    </row>
    <row r="7" spans="1:6" ht="15" customHeight="1">
      <c r="A7" s="4" t="s">
        <v>3</v>
      </c>
      <c r="B7" s="5">
        <v>4</v>
      </c>
      <c r="C7" s="5">
        <v>0</v>
      </c>
      <c r="D7" s="5">
        <v>0</v>
      </c>
      <c r="E7" s="5">
        <v>4</v>
      </c>
      <c r="F7" s="6">
        <f>Tabell3123[[#This Row],[Bifall]]/Tabell3123[[#This Row],[Totalt]]</f>
        <v>1</v>
      </c>
    </row>
    <row r="8" spans="1:6" ht="15" customHeight="1">
      <c r="A8" s="4" t="s">
        <v>4</v>
      </c>
      <c r="B8" s="5">
        <v>2</v>
      </c>
      <c r="C8" s="5">
        <v>0</v>
      </c>
      <c r="D8" s="5">
        <v>0</v>
      </c>
      <c r="E8" s="5">
        <v>2</v>
      </c>
      <c r="F8" s="6">
        <f>Tabell3123[[#This Row],[Bifall]]/Tabell3123[[#This Row],[Totalt]]</f>
        <v>1</v>
      </c>
    </row>
    <row r="9" spans="1:6" ht="15" customHeight="1">
      <c r="A9" s="4" t="s">
        <v>5</v>
      </c>
      <c r="B9" s="5">
        <v>9</v>
      </c>
      <c r="C9" s="5">
        <v>0</v>
      </c>
      <c r="D9" s="5">
        <v>0</v>
      </c>
      <c r="E9" s="5">
        <v>9</v>
      </c>
      <c r="F9" s="6">
        <f>Tabell3123[[#This Row],[Bifall]]/Tabell3123[[#This Row],[Totalt]]</f>
        <v>1</v>
      </c>
    </row>
    <row r="10" spans="1:6" ht="15" customHeight="1">
      <c r="A10" s="4" t="s">
        <v>7</v>
      </c>
      <c r="B10" s="5">
        <v>4</v>
      </c>
      <c r="C10" s="5">
        <v>0</v>
      </c>
      <c r="D10" s="5">
        <v>0</v>
      </c>
      <c r="E10" s="5">
        <v>4</v>
      </c>
      <c r="F10" s="6">
        <f>Tabell3123[[#This Row],[Bifall]]/Tabell3123[[#This Row],[Totalt]]</f>
        <v>1</v>
      </c>
    </row>
    <row r="11" spans="1:6" ht="15" customHeight="1">
      <c r="A11" s="4" t="s">
        <v>8</v>
      </c>
      <c r="B11" s="5">
        <v>3</v>
      </c>
      <c r="C11" s="5">
        <v>0</v>
      </c>
      <c r="D11" s="5">
        <v>1</v>
      </c>
      <c r="E11" s="5">
        <v>4</v>
      </c>
      <c r="F11" s="6">
        <f>Tabell3123[[#This Row],[Bifall]]/Tabell3123[[#This Row],[Totalt]]</f>
        <v>0.75</v>
      </c>
    </row>
    <row r="12" spans="1:6" ht="15" customHeight="1">
      <c r="A12" s="4" t="s">
        <v>90</v>
      </c>
      <c r="B12" s="5">
        <v>1</v>
      </c>
      <c r="C12" s="5">
        <v>0</v>
      </c>
      <c r="D12" s="5">
        <v>0</v>
      </c>
      <c r="E12" s="5">
        <v>1</v>
      </c>
      <c r="F12" s="6">
        <f>Tabell3123[[#This Row],[Bifall]]/Tabell3123[[#This Row],[Totalt]]</f>
        <v>1</v>
      </c>
    </row>
    <row r="13" spans="1:6" ht="15" customHeight="1">
      <c r="A13" s="4" t="s">
        <v>9</v>
      </c>
      <c r="B13" s="5">
        <v>2</v>
      </c>
      <c r="C13" s="5">
        <v>1</v>
      </c>
      <c r="D13" s="5">
        <v>0</v>
      </c>
      <c r="E13" s="5">
        <v>3</v>
      </c>
      <c r="F13" s="6">
        <f>Tabell3123[[#This Row],[Bifall]]/Tabell3123[[#This Row],[Totalt]]</f>
        <v>0.66666666666666663</v>
      </c>
    </row>
    <row r="14" spans="1:6" ht="15" customHeight="1">
      <c r="A14" s="4" t="s">
        <v>10</v>
      </c>
      <c r="B14" s="5">
        <v>19</v>
      </c>
      <c r="C14" s="5">
        <v>0</v>
      </c>
      <c r="D14" s="5">
        <v>1</v>
      </c>
      <c r="E14" s="5">
        <v>20</v>
      </c>
      <c r="F14" s="6">
        <f>Tabell3123[[#This Row],[Bifall]]/Tabell3123[[#This Row],[Totalt]]</f>
        <v>0.95</v>
      </c>
    </row>
    <row r="15" spans="1:6" ht="15" customHeight="1">
      <c r="A15" s="4" t="s">
        <v>119</v>
      </c>
      <c r="B15" s="5">
        <v>2</v>
      </c>
      <c r="C15" s="5">
        <v>0</v>
      </c>
      <c r="D15" s="5">
        <v>0</v>
      </c>
      <c r="E15" s="5">
        <v>2</v>
      </c>
      <c r="F15" s="6">
        <f>Tabell3123[[#This Row],[Bifall]]/Tabell3123[[#This Row],[Totalt]]</f>
        <v>1</v>
      </c>
    </row>
    <row r="16" spans="1:6" ht="15" customHeight="1">
      <c r="A16" s="4" t="s">
        <v>11</v>
      </c>
      <c r="B16" s="5">
        <v>7</v>
      </c>
      <c r="C16" s="5">
        <v>0</v>
      </c>
      <c r="D16" s="5">
        <v>0</v>
      </c>
      <c r="E16" s="5">
        <v>7</v>
      </c>
      <c r="F16" s="6">
        <f>Tabell3123[[#This Row],[Bifall]]/Tabell3123[[#This Row],[Totalt]]</f>
        <v>1</v>
      </c>
    </row>
    <row r="17" spans="1:6" ht="15" customHeight="1">
      <c r="A17" s="4" t="s">
        <v>12</v>
      </c>
      <c r="B17" s="5">
        <v>4</v>
      </c>
      <c r="C17" s="5">
        <v>0</v>
      </c>
      <c r="D17" s="5">
        <v>0</v>
      </c>
      <c r="E17" s="5">
        <v>4</v>
      </c>
      <c r="F17" s="6">
        <f>Tabell3123[[#This Row],[Bifall]]/Tabell3123[[#This Row],[Totalt]]</f>
        <v>1</v>
      </c>
    </row>
    <row r="18" spans="1:6" ht="15" customHeight="1">
      <c r="A18" s="4" t="s">
        <v>13</v>
      </c>
      <c r="B18" s="5">
        <v>437</v>
      </c>
      <c r="C18" s="5">
        <v>5</v>
      </c>
      <c r="D18" s="5">
        <v>9</v>
      </c>
      <c r="E18" s="5">
        <v>451</v>
      </c>
      <c r="F18" s="6">
        <f>Tabell3123[[#This Row],[Bifall]]/Tabell3123[[#This Row],[Totalt]]</f>
        <v>0.96895787139689582</v>
      </c>
    </row>
    <row r="19" spans="1:6" ht="15" customHeight="1">
      <c r="A19" s="4" t="s">
        <v>14</v>
      </c>
      <c r="B19" s="5">
        <v>76</v>
      </c>
      <c r="C19" s="5">
        <v>1</v>
      </c>
      <c r="D19" s="5">
        <v>1</v>
      </c>
      <c r="E19" s="5">
        <v>78</v>
      </c>
      <c r="F19" s="6">
        <f>Tabell3123[[#This Row],[Bifall]]/Tabell3123[[#This Row],[Totalt]]</f>
        <v>0.97435897435897434</v>
      </c>
    </row>
    <row r="20" spans="1:6" ht="15" customHeight="1">
      <c r="A20" s="4" t="s">
        <v>15</v>
      </c>
      <c r="B20" s="5">
        <v>5</v>
      </c>
      <c r="C20" s="5">
        <v>0</v>
      </c>
      <c r="D20" s="5">
        <v>0</v>
      </c>
      <c r="E20" s="5">
        <v>5</v>
      </c>
      <c r="F20" s="6">
        <f>Tabell3123[[#This Row],[Bifall]]/Tabell3123[[#This Row],[Totalt]]</f>
        <v>1</v>
      </c>
    </row>
    <row r="21" spans="1:6" ht="15" customHeight="1">
      <c r="A21" s="4" t="s">
        <v>16</v>
      </c>
      <c r="B21" s="5">
        <v>4</v>
      </c>
      <c r="C21" s="5">
        <v>0</v>
      </c>
      <c r="D21" s="5">
        <v>0</v>
      </c>
      <c r="E21" s="5">
        <v>4</v>
      </c>
      <c r="F21" s="6">
        <f>Tabell3123[[#This Row],[Bifall]]/Tabell3123[[#This Row],[Totalt]]</f>
        <v>1</v>
      </c>
    </row>
    <row r="22" spans="1:6" ht="15" customHeight="1">
      <c r="A22" s="4" t="s">
        <v>103</v>
      </c>
      <c r="B22" s="5">
        <v>2</v>
      </c>
      <c r="C22" s="5">
        <v>0</v>
      </c>
      <c r="D22" s="5">
        <v>0</v>
      </c>
      <c r="E22" s="5">
        <v>2</v>
      </c>
      <c r="F22" s="6">
        <f>Tabell3123[[#This Row],[Bifall]]/Tabell3123[[#This Row],[Totalt]]</f>
        <v>1</v>
      </c>
    </row>
    <row r="23" spans="1:6" ht="15" customHeight="1">
      <c r="A23" s="4" t="s">
        <v>18</v>
      </c>
      <c r="B23" s="5">
        <v>167</v>
      </c>
      <c r="C23" s="5">
        <v>5</v>
      </c>
      <c r="D23" s="5">
        <v>9</v>
      </c>
      <c r="E23" s="5">
        <v>181</v>
      </c>
      <c r="F23" s="6">
        <f>Tabell3123[[#This Row],[Bifall]]/Tabell3123[[#This Row],[Totalt]]</f>
        <v>0.92265193370165743</v>
      </c>
    </row>
    <row r="24" spans="1:6" ht="15" customHeight="1">
      <c r="A24" s="4" t="s">
        <v>19</v>
      </c>
      <c r="B24" s="5">
        <v>156</v>
      </c>
      <c r="C24" s="5">
        <v>0</v>
      </c>
      <c r="D24" s="5">
        <v>9</v>
      </c>
      <c r="E24" s="5">
        <v>165</v>
      </c>
      <c r="F24" s="6">
        <f>Tabell3123[[#This Row],[Bifall]]/Tabell3123[[#This Row],[Totalt]]</f>
        <v>0.94545454545454544</v>
      </c>
    </row>
    <row r="25" spans="1:6" ht="15" customHeight="1">
      <c r="A25" s="4" t="s">
        <v>20</v>
      </c>
      <c r="B25" s="5">
        <v>65</v>
      </c>
      <c r="C25" s="5">
        <v>0</v>
      </c>
      <c r="D25" s="5">
        <v>3</v>
      </c>
      <c r="E25" s="5">
        <v>68</v>
      </c>
      <c r="F25" s="6">
        <f>Tabell3123[[#This Row],[Bifall]]/Tabell3123[[#This Row],[Totalt]]</f>
        <v>0.95588235294117652</v>
      </c>
    </row>
    <row r="26" spans="1:6" ht="15" customHeight="1">
      <c r="A26" s="4" t="s">
        <v>21</v>
      </c>
      <c r="B26" s="5">
        <v>12</v>
      </c>
      <c r="C26" s="5">
        <v>0</v>
      </c>
      <c r="D26" s="5">
        <v>0</v>
      </c>
      <c r="E26" s="5">
        <v>12</v>
      </c>
      <c r="F26" s="6">
        <f>Tabell3123[[#This Row],[Bifall]]/Tabell3123[[#This Row],[Totalt]]</f>
        <v>1</v>
      </c>
    </row>
    <row r="27" spans="1:6" ht="15" customHeight="1">
      <c r="A27" s="4" t="s">
        <v>22</v>
      </c>
      <c r="B27" s="5">
        <v>15</v>
      </c>
      <c r="C27" s="5">
        <v>0</v>
      </c>
      <c r="D27" s="5">
        <v>0</v>
      </c>
      <c r="E27" s="5">
        <v>15</v>
      </c>
      <c r="F27" s="6">
        <f>Tabell3123[[#This Row],[Bifall]]/Tabell3123[[#This Row],[Totalt]]</f>
        <v>1</v>
      </c>
    </row>
    <row r="28" spans="1:6" ht="15" customHeight="1">
      <c r="A28" s="4" t="s">
        <v>23</v>
      </c>
      <c r="B28" s="5">
        <v>4</v>
      </c>
      <c r="C28" s="5">
        <v>0</v>
      </c>
      <c r="D28" s="5">
        <v>1</v>
      </c>
      <c r="E28" s="5">
        <v>5</v>
      </c>
      <c r="F28" s="6">
        <f>Tabell3123[[#This Row],[Bifall]]/Tabell3123[[#This Row],[Totalt]]</f>
        <v>0.8</v>
      </c>
    </row>
    <row r="29" spans="1:6" ht="15" customHeight="1">
      <c r="A29" s="4" t="s">
        <v>93</v>
      </c>
      <c r="B29" s="5">
        <v>2</v>
      </c>
      <c r="C29" s="5">
        <v>0</v>
      </c>
      <c r="D29" s="5">
        <v>0</v>
      </c>
      <c r="E29" s="5">
        <v>2</v>
      </c>
      <c r="F29" s="6">
        <f>Tabell3123[[#This Row],[Bifall]]/Tabell3123[[#This Row],[Totalt]]</f>
        <v>1</v>
      </c>
    </row>
    <row r="30" spans="1:6" ht="15" customHeight="1">
      <c r="A30" s="4" t="s">
        <v>24</v>
      </c>
      <c r="B30" s="5">
        <v>5</v>
      </c>
      <c r="C30" s="5">
        <v>0</v>
      </c>
      <c r="D30" s="5">
        <v>0</v>
      </c>
      <c r="E30" s="5">
        <v>5</v>
      </c>
      <c r="F30" s="6">
        <f>Tabell3123[[#This Row],[Bifall]]/Tabell3123[[#This Row],[Totalt]]</f>
        <v>1</v>
      </c>
    </row>
    <row r="31" spans="1:6" ht="15" customHeight="1">
      <c r="A31" s="4" t="s">
        <v>25</v>
      </c>
      <c r="B31" s="5">
        <v>3</v>
      </c>
      <c r="C31" s="5">
        <v>0</v>
      </c>
      <c r="D31" s="5">
        <v>0</v>
      </c>
      <c r="E31" s="5">
        <v>3</v>
      </c>
      <c r="F31" s="6">
        <f>Tabell3123[[#This Row],[Bifall]]/Tabell3123[[#This Row],[Totalt]]</f>
        <v>1</v>
      </c>
    </row>
    <row r="32" spans="1:6" ht="15" customHeight="1">
      <c r="A32" s="4" t="s">
        <v>70</v>
      </c>
      <c r="B32" s="5">
        <v>1</v>
      </c>
      <c r="C32" s="5">
        <v>0</v>
      </c>
      <c r="D32" s="5">
        <v>0</v>
      </c>
      <c r="E32" s="5">
        <v>1</v>
      </c>
      <c r="F32" s="6">
        <f>Tabell3123[[#This Row],[Bifall]]/Tabell3123[[#This Row],[Totalt]]</f>
        <v>1</v>
      </c>
    </row>
    <row r="33" spans="1:6" ht="15" customHeight="1">
      <c r="A33" s="4" t="s">
        <v>26</v>
      </c>
      <c r="B33" s="5">
        <v>1</v>
      </c>
      <c r="C33" s="5">
        <v>0</v>
      </c>
      <c r="D33" s="5">
        <v>0</v>
      </c>
      <c r="E33" s="5">
        <v>1</v>
      </c>
      <c r="F33" s="6">
        <f>Tabell3123[[#This Row],[Bifall]]/Tabell3123[[#This Row],[Totalt]]</f>
        <v>1</v>
      </c>
    </row>
    <row r="34" spans="1:6" ht="15" customHeight="1">
      <c r="A34" s="4" t="s">
        <v>27</v>
      </c>
      <c r="B34" s="5">
        <v>11</v>
      </c>
      <c r="C34" s="5">
        <v>1</v>
      </c>
      <c r="D34" s="5">
        <v>0</v>
      </c>
      <c r="E34" s="5">
        <v>12</v>
      </c>
      <c r="F34" s="6">
        <f>Tabell3123[[#This Row],[Bifall]]/Tabell3123[[#This Row],[Totalt]]</f>
        <v>0.91666666666666663</v>
      </c>
    </row>
    <row r="35" spans="1:6" ht="15" customHeight="1">
      <c r="A35" s="4" t="s">
        <v>120</v>
      </c>
      <c r="B35" s="5">
        <v>2</v>
      </c>
      <c r="C35" s="5">
        <v>0</v>
      </c>
      <c r="D35" s="5">
        <v>0</v>
      </c>
      <c r="E35" s="5">
        <v>2</v>
      </c>
      <c r="F35" s="6">
        <f>Tabell3123[[#This Row],[Bifall]]/Tabell3123[[#This Row],[Totalt]]</f>
        <v>1</v>
      </c>
    </row>
    <row r="36" spans="1:6" ht="15" customHeight="1">
      <c r="A36" s="4" t="s">
        <v>28</v>
      </c>
      <c r="B36" s="5">
        <v>8</v>
      </c>
      <c r="C36" s="5">
        <v>1</v>
      </c>
      <c r="D36" s="5">
        <v>1</v>
      </c>
      <c r="E36" s="5">
        <v>10</v>
      </c>
      <c r="F36" s="6">
        <f>Tabell3123[[#This Row],[Bifall]]/Tabell3123[[#This Row],[Totalt]]</f>
        <v>0.8</v>
      </c>
    </row>
    <row r="37" spans="1:6" ht="15" customHeight="1">
      <c r="A37" s="4" t="s">
        <v>104</v>
      </c>
      <c r="B37" s="5">
        <v>1</v>
      </c>
      <c r="C37" s="5">
        <v>0</v>
      </c>
      <c r="D37" s="5">
        <v>0</v>
      </c>
      <c r="E37" s="5">
        <v>1</v>
      </c>
      <c r="F37" s="6">
        <f>Tabell3123[[#This Row],[Bifall]]/Tabell3123[[#This Row],[Totalt]]</f>
        <v>1</v>
      </c>
    </row>
    <row r="38" spans="1:6" ht="15" customHeight="1">
      <c r="A38" s="4" t="s">
        <v>29</v>
      </c>
      <c r="B38" s="5">
        <v>3</v>
      </c>
      <c r="C38" s="5">
        <v>1</v>
      </c>
      <c r="D38" s="5">
        <v>0</v>
      </c>
      <c r="E38" s="5">
        <v>4</v>
      </c>
      <c r="F38" s="6">
        <f>Tabell3123[[#This Row],[Bifall]]/Tabell3123[[#This Row],[Totalt]]</f>
        <v>0.75</v>
      </c>
    </row>
    <row r="39" spans="1:6" ht="15" customHeight="1">
      <c r="A39" s="4" t="s">
        <v>30</v>
      </c>
      <c r="B39" s="5">
        <v>6</v>
      </c>
      <c r="C39" s="5">
        <v>0</v>
      </c>
      <c r="D39" s="5">
        <v>0</v>
      </c>
      <c r="E39" s="5">
        <v>6</v>
      </c>
      <c r="F39" s="6">
        <f>Tabell3123[[#This Row],[Bifall]]/Tabell3123[[#This Row],[Totalt]]</f>
        <v>1</v>
      </c>
    </row>
    <row r="40" spans="1:6" ht="15" customHeight="1">
      <c r="A40" s="11" t="s">
        <v>31</v>
      </c>
      <c r="B40" s="16">
        <v>3</v>
      </c>
      <c r="C40" s="16">
        <v>0</v>
      </c>
      <c r="D40" s="16">
        <v>0</v>
      </c>
      <c r="E40" s="16">
        <v>3</v>
      </c>
      <c r="F40" s="15">
        <f>Tabell3123[[#This Row],[Bifall]]/Tabell3123[[#This Row],[Totalt]]</f>
        <v>1</v>
      </c>
    </row>
    <row r="41" spans="1:6" ht="15" customHeight="1">
      <c r="A41" s="11" t="s">
        <v>32</v>
      </c>
      <c r="B41" s="16">
        <v>24</v>
      </c>
      <c r="C41" s="16">
        <v>0</v>
      </c>
      <c r="D41" s="16">
        <v>0</v>
      </c>
      <c r="E41" s="16">
        <v>24</v>
      </c>
      <c r="F41" s="15">
        <f>Tabell3123[[#This Row],[Bifall]]/Tabell3123[[#This Row],[Totalt]]</f>
        <v>1</v>
      </c>
    </row>
    <row r="42" spans="1:6" ht="15" customHeight="1">
      <c r="A42" s="11" t="s">
        <v>33</v>
      </c>
      <c r="B42" s="16">
        <v>39</v>
      </c>
      <c r="C42" s="16">
        <v>0</v>
      </c>
      <c r="D42" s="16">
        <v>2</v>
      </c>
      <c r="E42" s="16">
        <v>41</v>
      </c>
      <c r="F42" s="15">
        <f>Tabell3123[[#This Row],[Bifall]]/Tabell3123[[#This Row],[Totalt]]</f>
        <v>0.95121951219512191</v>
      </c>
    </row>
    <row r="43" spans="1:6" ht="15" customHeight="1">
      <c r="A43" s="11" t="s">
        <v>34</v>
      </c>
      <c r="B43" s="16">
        <v>28</v>
      </c>
      <c r="C43" s="16">
        <v>0</v>
      </c>
      <c r="D43" s="16">
        <v>0</v>
      </c>
      <c r="E43" s="16">
        <v>28</v>
      </c>
      <c r="F43" s="15">
        <f>Tabell3123[[#This Row],[Bifall]]/Tabell3123[[#This Row],[Totalt]]</f>
        <v>1</v>
      </c>
    </row>
    <row r="44" spans="1:6" ht="15" customHeight="1">
      <c r="A44" s="11" t="s">
        <v>35</v>
      </c>
      <c r="B44" s="16">
        <v>55</v>
      </c>
      <c r="C44" s="16">
        <v>2</v>
      </c>
      <c r="D44" s="16">
        <v>3</v>
      </c>
      <c r="E44" s="16">
        <v>60</v>
      </c>
      <c r="F44" s="15">
        <f>Tabell3123[[#This Row],[Bifall]]/Tabell3123[[#This Row],[Totalt]]</f>
        <v>0.91666666666666663</v>
      </c>
    </row>
    <row r="45" spans="1:6" ht="15" customHeight="1">
      <c r="A45" s="11" t="s">
        <v>36</v>
      </c>
      <c r="B45" s="16">
        <v>1</v>
      </c>
      <c r="C45" s="16">
        <v>0</v>
      </c>
      <c r="D45" s="16">
        <v>0</v>
      </c>
      <c r="E45" s="16">
        <v>1</v>
      </c>
      <c r="F45" s="15">
        <f>Tabell3123[[#This Row],[Bifall]]/Tabell3123[[#This Row],[Totalt]]</f>
        <v>1</v>
      </c>
    </row>
    <row r="46" spans="1:6" ht="15" customHeight="1">
      <c r="A46" s="11" t="s">
        <v>97</v>
      </c>
      <c r="B46" s="16">
        <v>6</v>
      </c>
      <c r="C46" s="16">
        <v>0</v>
      </c>
      <c r="D46" s="16">
        <v>0</v>
      </c>
      <c r="E46" s="16">
        <v>6</v>
      </c>
      <c r="F46" s="15">
        <f>Tabell3123[[#This Row],[Bifall]]/Tabell3123[[#This Row],[Totalt]]</f>
        <v>1</v>
      </c>
    </row>
    <row r="47" spans="1:6" ht="15" customHeight="1">
      <c r="A47" s="11" t="s">
        <v>37</v>
      </c>
      <c r="B47" s="16">
        <v>30</v>
      </c>
      <c r="C47" s="16">
        <v>1</v>
      </c>
      <c r="D47" s="16">
        <v>0</v>
      </c>
      <c r="E47" s="16">
        <v>31</v>
      </c>
      <c r="F47" s="15">
        <f>Tabell3123[[#This Row],[Bifall]]/Tabell3123[[#This Row],[Totalt]]</f>
        <v>0.967741935483871</v>
      </c>
    </row>
    <row r="48" spans="1:6" ht="15" customHeight="1">
      <c r="A48" s="11" t="s">
        <v>94</v>
      </c>
      <c r="B48" s="16">
        <v>2</v>
      </c>
      <c r="C48" s="16">
        <v>0</v>
      </c>
      <c r="D48" s="16">
        <v>0</v>
      </c>
      <c r="E48" s="16">
        <v>2</v>
      </c>
      <c r="F48" s="15">
        <f>Tabell3123[[#This Row],[Bifall]]/Tabell3123[[#This Row],[Totalt]]</f>
        <v>1</v>
      </c>
    </row>
    <row r="49" spans="1:6" ht="15" customHeight="1">
      <c r="A49" s="11" t="s">
        <v>39</v>
      </c>
      <c r="B49" s="16">
        <v>1</v>
      </c>
      <c r="C49" s="16">
        <v>0</v>
      </c>
      <c r="D49" s="16">
        <v>0</v>
      </c>
      <c r="E49" s="16">
        <v>1</v>
      </c>
      <c r="F49" s="15">
        <f>Tabell3123[[#This Row],[Bifall]]/Tabell3123[[#This Row],[Totalt]]</f>
        <v>1</v>
      </c>
    </row>
    <row r="50" spans="1:6" ht="15" customHeight="1">
      <c r="A50" s="11" t="s">
        <v>40</v>
      </c>
      <c r="B50" s="16">
        <v>2</v>
      </c>
      <c r="C50" s="16">
        <v>0</v>
      </c>
      <c r="D50" s="16">
        <v>0</v>
      </c>
      <c r="E50" s="16">
        <v>2</v>
      </c>
      <c r="F50" s="15">
        <f>Tabell3123[[#This Row],[Bifall]]/Tabell3123[[#This Row],[Totalt]]</f>
        <v>1</v>
      </c>
    </row>
    <row r="51" spans="1:6" ht="15" customHeight="1">
      <c r="A51" s="11" t="s">
        <v>41</v>
      </c>
      <c r="B51" s="16">
        <v>129</v>
      </c>
      <c r="C51" s="16">
        <v>6</v>
      </c>
      <c r="D51" s="16">
        <v>0</v>
      </c>
      <c r="E51" s="16">
        <v>135</v>
      </c>
      <c r="F51" s="15">
        <f>Tabell3123[[#This Row],[Bifall]]/Tabell3123[[#This Row],[Totalt]]</f>
        <v>0.9555555555555556</v>
      </c>
    </row>
    <row r="52" spans="1:6" ht="15" customHeight="1">
      <c r="A52" s="11" t="s">
        <v>43</v>
      </c>
      <c r="B52" s="16">
        <v>138</v>
      </c>
      <c r="C52" s="16">
        <v>9</v>
      </c>
      <c r="D52" s="16">
        <v>4</v>
      </c>
      <c r="E52" s="16">
        <v>151</v>
      </c>
      <c r="F52" s="15">
        <f>Tabell3123[[#This Row],[Bifall]]/Tabell3123[[#This Row],[Totalt]]</f>
        <v>0.91390728476821192</v>
      </c>
    </row>
    <row r="53" spans="1:6" ht="15" customHeight="1">
      <c r="A53" s="11" t="s">
        <v>44</v>
      </c>
      <c r="B53" s="16">
        <v>33</v>
      </c>
      <c r="C53" s="16">
        <v>2</v>
      </c>
      <c r="D53" s="16">
        <v>0</v>
      </c>
      <c r="E53" s="16">
        <v>35</v>
      </c>
      <c r="F53" s="15">
        <f>Tabell3123[[#This Row],[Bifall]]/Tabell3123[[#This Row],[Totalt]]</f>
        <v>0.94285714285714284</v>
      </c>
    </row>
    <row r="54" spans="1:6" ht="15" customHeight="1">
      <c r="A54" s="11" t="s">
        <v>95</v>
      </c>
      <c r="B54" s="16">
        <v>1</v>
      </c>
      <c r="C54" s="16">
        <v>0</v>
      </c>
      <c r="D54" s="16">
        <v>0</v>
      </c>
      <c r="E54" s="16">
        <v>1</v>
      </c>
      <c r="F54" s="15">
        <f>Tabell3123[[#This Row],[Bifall]]/Tabell3123[[#This Row],[Totalt]]</f>
        <v>1</v>
      </c>
    </row>
    <row r="55" spans="1:6" ht="15" customHeight="1">
      <c r="A55" s="46" t="s">
        <v>45</v>
      </c>
      <c r="B55" s="48">
        <v>969</v>
      </c>
      <c r="C55" s="48">
        <v>32</v>
      </c>
      <c r="D55" s="48">
        <v>54</v>
      </c>
      <c r="E55" s="48">
        <v>1055</v>
      </c>
      <c r="F55" s="50">
        <f>Tabell3123[[#This Row],[Bifall]]/Tabell3123[[#This Row],[Totalt]]</f>
        <v>0.91848341232227493</v>
      </c>
    </row>
    <row r="56" spans="1:6" ht="15" customHeight="1">
      <c r="A56" s="46" t="s">
        <v>46</v>
      </c>
      <c r="B56" s="48">
        <v>5</v>
      </c>
      <c r="C56" s="48">
        <v>0</v>
      </c>
      <c r="D56" s="48">
        <v>0</v>
      </c>
      <c r="E56" s="48">
        <v>5</v>
      </c>
      <c r="F56" s="50">
        <f>Tabell3123[[#This Row],[Bifall]]/Tabell3123[[#This Row],[Totalt]]</f>
        <v>1</v>
      </c>
    </row>
    <row r="57" spans="1:6" ht="15" customHeight="1">
      <c r="A57" s="46" t="s">
        <v>47</v>
      </c>
      <c r="B57" s="48">
        <v>3</v>
      </c>
      <c r="C57" s="48">
        <v>0</v>
      </c>
      <c r="D57" s="48">
        <v>0</v>
      </c>
      <c r="E57" s="48">
        <v>3</v>
      </c>
      <c r="F57" s="50">
        <f>Tabell3123[[#This Row],[Bifall]]/Tabell3123[[#This Row],[Totalt]]</f>
        <v>1</v>
      </c>
    </row>
    <row r="58" spans="1:6" ht="15" customHeight="1">
      <c r="A58" s="46" t="s">
        <v>99</v>
      </c>
      <c r="B58" s="48">
        <v>2</v>
      </c>
      <c r="C58" s="48">
        <v>0</v>
      </c>
      <c r="D58" s="48">
        <v>0</v>
      </c>
      <c r="E58" s="48">
        <v>2</v>
      </c>
      <c r="F58" s="50">
        <f>Tabell3123[[#This Row],[Bifall]]/Tabell3123[[#This Row],[Totalt]]</f>
        <v>1</v>
      </c>
    </row>
    <row r="59" spans="1:6" ht="15" customHeight="1">
      <c r="A59" s="46" t="s">
        <v>49</v>
      </c>
      <c r="B59" s="48">
        <v>3</v>
      </c>
      <c r="C59" s="48">
        <v>0</v>
      </c>
      <c r="D59" s="48">
        <v>0</v>
      </c>
      <c r="E59" s="48">
        <v>3</v>
      </c>
      <c r="F59" s="50">
        <f>Tabell3123[[#This Row],[Bifall]]/Tabell3123[[#This Row],[Totalt]]</f>
        <v>1</v>
      </c>
    </row>
    <row r="60" spans="1:6" ht="15" customHeight="1">
      <c r="A60" s="46" t="s">
        <v>50</v>
      </c>
      <c r="B60" s="48">
        <v>53</v>
      </c>
      <c r="C60" s="48">
        <v>0</v>
      </c>
      <c r="D60" s="48">
        <v>2</v>
      </c>
      <c r="E60" s="48">
        <v>55</v>
      </c>
      <c r="F60" s="50">
        <f>Tabell3123[[#This Row],[Bifall]]/Tabell3123[[#This Row],[Totalt]]</f>
        <v>0.96363636363636362</v>
      </c>
    </row>
    <row r="61" spans="1:6" ht="15" customHeight="1">
      <c r="A61" s="46" t="s">
        <v>121</v>
      </c>
      <c r="B61" s="48">
        <v>1</v>
      </c>
      <c r="C61" s="48">
        <v>0</v>
      </c>
      <c r="D61" s="48">
        <v>0</v>
      </c>
      <c r="E61" s="48">
        <v>1</v>
      </c>
      <c r="F61" s="50">
        <f>Tabell3123[[#This Row],[Bifall]]/Tabell3123[[#This Row],[Totalt]]</f>
        <v>1</v>
      </c>
    </row>
    <row r="62" spans="1:6" ht="15" customHeight="1">
      <c r="A62" s="46" t="s">
        <v>51</v>
      </c>
      <c r="B62" s="48">
        <v>22</v>
      </c>
      <c r="C62" s="48">
        <v>0</v>
      </c>
      <c r="D62" s="48">
        <v>0</v>
      </c>
      <c r="E62" s="48">
        <v>22</v>
      </c>
      <c r="F62" s="50">
        <f>Tabell3123[[#This Row],[Bifall]]/Tabell3123[[#This Row],[Totalt]]</f>
        <v>1</v>
      </c>
    </row>
    <row r="63" spans="1:6" ht="15" customHeight="1">
      <c r="A63" s="46" t="s">
        <v>52</v>
      </c>
      <c r="B63" s="48">
        <v>1</v>
      </c>
      <c r="C63" s="48">
        <v>0</v>
      </c>
      <c r="D63" s="48">
        <v>1</v>
      </c>
      <c r="E63" s="48">
        <v>2</v>
      </c>
      <c r="F63" s="50">
        <f>Tabell3123[[#This Row],[Bifall]]/Tabell3123[[#This Row],[Totalt]]</f>
        <v>0.5</v>
      </c>
    </row>
    <row r="64" spans="1:6" ht="15" customHeight="1">
      <c r="A64" s="46" t="s">
        <v>54</v>
      </c>
      <c r="B64" s="48">
        <v>6</v>
      </c>
      <c r="C64" s="48">
        <v>0</v>
      </c>
      <c r="D64" s="48">
        <v>0</v>
      </c>
      <c r="E64" s="48">
        <v>6</v>
      </c>
      <c r="F64" s="50">
        <f>Tabell3123[[#This Row],[Bifall]]/Tabell3123[[#This Row],[Totalt]]</f>
        <v>1</v>
      </c>
    </row>
    <row r="65" spans="1:6" ht="15" customHeight="1">
      <c r="A65" s="46" t="s">
        <v>56</v>
      </c>
      <c r="B65" s="48">
        <v>2</v>
      </c>
      <c r="C65" s="48">
        <v>0</v>
      </c>
      <c r="D65" s="48">
        <v>0</v>
      </c>
      <c r="E65" s="48">
        <v>2</v>
      </c>
      <c r="F65" s="50">
        <f>Tabell3123[[#This Row],[Bifall]]/Tabell3123[[#This Row],[Totalt]]</f>
        <v>1</v>
      </c>
    </row>
    <row r="66" spans="1:6" ht="15" customHeight="1">
      <c r="A66" s="46" t="s">
        <v>0</v>
      </c>
      <c r="B66" s="48">
        <v>3273</v>
      </c>
      <c r="C66" s="48">
        <v>87</v>
      </c>
      <c r="D66" s="48">
        <v>110</v>
      </c>
      <c r="E66" s="48">
        <v>3470</v>
      </c>
      <c r="F66" s="50">
        <f>Tabell3123[[#This Row],[Bifall]]/Tabell3123[[#This Row],[Totalt]]</f>
        <v>0.94322766570605188</v>
      </c>
    </row>
  </sheetData>
  <pageMargins left="0.05" right="0.05" top="0.5" bottom="0.5" header="0" footer="0"/>
  <pageSetup paperSize="9" orientation="portrait" horizontalDpi="300" verticalDpi="300" r:id="rId1"/>
  <ignoredErrors>
    <ignoredError sqref="F54" evalError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showGridLines="0" zoomScaleNormal="100" workbookViewId="0"/>
  </sheetViews>
  <sheetFormatPr defaultColWidth="11.42578125" defaultRowHeight="15" customHeight="1"/>
  <cols>
    <col min="1" max="1" width="14.85546875" style="2" customWidth="1"/>
    <col min="2" max="3" width="11.85546875" style="2" customWidth="1"/>
    <col min="4" max="4" width="25.42578125" style="2" customWidth="1"/>
    <col min="5" max="5" width="18.7109375" style="2" customWidth="1"/>
    <col min="6" max="6" width="11.5703125" style="2" customWidth="1"/>
    <col min="7" max="7" width="9.28515625" style="2" customWidth="1"/>
    <col min="8" max="8" width="8.28515625" style="2" customWidth="1"/>
    <col min="9" max="9" width="25.28515625" style="2" customWidth="1"/>
    <col min="10" max="10" width="18.7109375" style="2" customWidth="1"/>
    <col min="11" max="16384" width="11.42578125" style="2"/>
  </cols>
  <sheetData>
    <row r="1" spans="1:10" ht="15" customHeight="1">
      <c r="A1" s="1" t="s">
        <v>83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15" customHeight="1">
      <c r="A4" s="20" t="s">
        <v>58</v>
      </c>
      <c r="B4" s="21" t="s">
        <v>60</v>
      </c>
      <c r="C4" s="21" t="s">
        <v>61</v>
      </c>
      <c r="D4" s="21" t="s">
        <v>66</v>
      </c>
      <c r="E4" s="21" t="s">
        <v>63</v>
      </c>
      <c r="F4" s="21" t="s">
        <v>64</v>
      </c>
      <c r="G4" s="21" t="s">
        <v>57</v>
      </c>
      <c r="H4" s="21" t="s">
        <v>0</v>
      </c>
      <c r="I4" s="21" t="s">
        <v>62</v>
      </c>
      <c r="J4" s="21" t="s">
        <v>65</v>
      </c>
    </row>
    <row r="5" spans="1:10" ht="15" customHeight="1">
      <c r="A5" s="8" t="s">
        <v>105</v>
      </c>
      <c r="B5" s="5">
        <v>4</v>
      </c>
      <c r="C5" s="5">
        <v>8</v>
      </c>
      <c r="D5" s="5">
        <v>0</v>
      </c>
      <c r="E5" s="5">
        <v>0</v>
      </c>
      <c r="F5" s="5">
        <v>0</v>
      </c>
      <c r="G5" s="5">
        <v>2</v>
      </c>
      <c r="H5" s="5">
        <v>14</v>
      </c>
      <c r="I5" s="5">
        <v>264</v>
      </c>
      <c r="J5" s="6">
        <f>IFERROR(Tabell1175[[#This Row],[Bifall]]/Tabell1175[[#This Row],[Totalt]],0)</f>
        <v>0.2857142857142857</v>
      </c>
    </row>
    <row r="6" spans="1:10" ht="15" customHeight="1">
      <c r="A6" s="27" t="s">
        <v>107</v>
      </c>
      <c r="B6" s="5">
        <v>2</v>
      </c>
      <c r="C6" s="5">
        <v>4</v>
      </c>
      <c r="D6" s="5">
        <v>0</v>
      </c>
      <c r="E6" s="5">
        <v>0</v>
      </c>
      <c r="F6" s="5">
        <v>0</v>
      </c>
      <c r="G6" s="5">
        <v>5</v>
      </c>
      <c r="H6" s="5">
        <v>11</v>
      </c>
      <c r="I6" s="5">
        <v>117</v>
      </c>
      <c r="J6" s="6">
        <f>IFERROR(Tabell1175[[#This Row],[Bifall]]/Tabell1175[[#This Row],[Totalt]],0)</f>
        <v>0.18181818181818182</v>
      </c>
    </row>
    <row r="7" spans="1:10" ht="15" customHeight="1">
      <c r="A7" s="27" t="s">
        <v>0</v>
      </c>
      <c r="B7" s="5">
        <v>6</v>
      </c>
      <c r="C7" s="5">
        <v>12</v>
      </c>
      <c r="D7" s="5">
        <v>0</v>
      </c>
      <c r="E7" s="5">
        <v>0</v>
      </c>
      <c r="F7" s="5">
        <v>0</v>
      </c>
      <c r="G7" s="5">
        <v>7</v>
      </c>
      <c r="H7" s="5">
        <v>25</v>
      </c>
      <c r="I7" s="27">
        <v>199</v>
      </c>
      <c r="J7" s="38">
        <f>IFERROR(Tabell1175[[#This Row],[Bifall]]/Tabell1175[[#This Row],[Totalt]],0)</f>
        <v>0.24</v>
      </c>
    </row>
    <row r="8" spans="1:10" ht="15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15" customHeight="1">
      <c r="A9" s="1" t="s">
        <v>74</v>
      </c>
      <c r="B9" s="1"/>
      <c r="C9" s="1"/>
      <c r="D9" s="1"/>
      <c r="E9" s="1"/>
    </row>
    <row r="10" spans="1:10" ht="15" customHeight="1">
      <c r="A10" s="20" t="s">
        <v>58</v>
      </c>
      <c r="B10" s="21" t="s">
        <v>60</v>
      </c>
      <c r="C10" s="21" t="s">
        <v>61</v>
      </c>
      <c r="D10" s="21" t="s">
        <v>66</v>
      </c>
      <c r="E10" s="21" t="s">
        <v>63</v>
      </c>
      <c r="F10" s="21" t="s">
        <v>64</v>
      </c>
      <c r="G10" s="21" t="s">
        <v>57</v>
      </c>
      <c r="H10" s="21" t="s">
        <v>0</v>
      </c>
      <c r="I10" s="21" t="s">
        <v>62</v>
      </c>
      <c r="J10" s="21" t="s">
        <v>65</v>
      </c>
    </row>
    <row r="11" spans="1:10" ht="15" customHeight="1">
      <c r="A11" s="8" t="s">
        <v>105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6">
        <f>IFERROR(Tabell117514[[#This Row],[Bifall]]/Tabell117514[[#This Row],[Totalt]],0)</f>
        <v>0</v>
      </c>
    </row>
    <row r="12" spans="1:10" ht="15" customHeight="1">
      <c r="A12" s="27" t="s">
        <v>107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1</v>
      </c>
      <c r="H12" s="5">
        <v>1</v>
      </c>
      <c r="I12" s="5">
        <v>162</v>
      </c>
      <c r="J12" s="6">
        <f>IFERROR(Tabell117514[[#This Row],[Bifall]]/Tabell117514[[#This Row],[Totalt]],0)</f>
        <v>0</v>
      </c>
    </row>
    <row r="13" spans="1:10" ht="15" customHeight="1">
      <c r="A13" s="27" t="s">
        <v>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1</v>
      </c>
      <c r="H13" s="27">
        <v>1</v>
      </c>
      <c r="I13" s="27">
        <v>162</v>
      </c>
      <c r="J13" s="38">
        <f>IFERROR(Tabell117514[[#This Row],[Bifall]]/Tabell117514[[#This Row],[Totalt]],0)</f>
        <v>0</v>
      </c>
    </row>
    <row r="15" spans="1:10" ht="15" customHeight="1">
      <c r="A15" s="2" t="s">
        <v>68</v>
      </c>
    </row>
    <row r="16" spans="1:10" ht="15" customHeight="1">
      <c r="A16" s="20" t="s">
        <v>58</v>
      </c>
      <c r="B16" s="21" t="s">
        <v>60</v>
      </c>
      <c r="C16" s="21" t="s">
        <v>61</v>
      </c>
      <c r="D16" s="21" t="s">
        <v>66</v>
      </c>
      <c r="E16" s="21" t="s">
        <v>63</v>
      </c>
      <c r="F16" s="21" t="s">
        <v>64</v>
      </c>
      <c r="G16" s="21" t="s">
        <v>57</v>
      </c>
      <c r="H16" s="21" t="s">
        <v>0</v>
      </c>
      <c r="I16" s="21" t="s">
        <v>62</v>
      </c>
      <c r="J16" s="21" t="s">
        <v>65</v>
      </c>
    </row>
    <row r="17" spans="1:10" ht="15" customHeight="1">
      <c r="A17" s="8" t="s">
        <v>105</v>
      </c>
      <c r="B17" s="5">
        <v>10</v>
      </c>
      <c r="C17" s="5">
        <v>2</v>
      </c>
      <c r="D17" s="5">
        <v>0</v>
      </c>
      <c r="E17" s="5">
        <v>0</v>
      </c>
      <c r="F17" s="5">
        <v>0</v>
      </c>
      <c r="G17" s="5">
        <v>0</v>
      </c>
      <c r="H17" s="5">
        <v>10</v>
      </c>
      <c r="I17" s="5">
        <v>8</v>
      </c>
      <c r="J17" s="6">
        <f>IFERROR(Tabell11751416[[#This Row],[Bifall]]/Tabell11751416[[#This Row],[Totalt]],0)</f>
        <v>1</v>
      </c>
    </row>
    <row r="18" spans="1:10" ht="15" customHeight="1">
      <c r="A18" s="27" t="s">
        <v>107</v>
      </c>
      <c r="B18" s="5">
        <v>9</v>
      </c>
      <c r="C18" s="5">
        <v>0</v>
      </c>
      <c r="D18" s="5">
        <v>0</v>
      </c>
      <c r="E18" s="5">
        <v>0</v>
      </c>
      <c r="F18" s="5">
        <v>0</v>
      </c>
      <c r="G18" s="5">
        <v>1</v>
      </c>
      <c r="H18" s="5">
        <v>10</v>
      </c>
      <c r="I18" s="5">
        <v>31</v>
      </c>
      <c r="J18" s="6">
        <f>IFERROR(Tabell11751416[[#This Row],[Bifall]]/Tabell11751416[[#This Row],[Totalt]],0)</f>
        <v>0.9</v>
      </c>
    </row>
    <row r="19" spans="1:10" ht="15" customHeight="1">
      <c r="A19" s="27" t="s">
        <v>0</v>
      </c>
      <c r="B19" s="27">
        <v>19</v>
      </c>
      <c r="C19" s="27">
        <v>2</v>
      </c>
      <c r="D19" s="27">
        <v>0</v>
      </c>
      <c r="E19" s="27">
        <v>0</v>
      </c>
      <c r="F19" s="27">
        <v>0</v>
      </c>
      <c r="G19" s="27">
        <v>1</v>
      </c>
      <c r="H19" s="27">
        <v>20</v>
      </c>
      <c r="I19" s="27">
        <v>20</v>
      </c>
      <c r="J19" s="38">
        <f>IFERROR(Tabell11751416[[#This Row],[Bifall]]/Tabell11751416[[#This Row],[Totalt]],0)</f>
        <v>0.95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showGridLines="0" zoomScaleNormal="100" workbookViewId="0"/>
  </sheetViews>
  <sheetFormatPr defaultColWidth="11.42578125" defaultRowHeight="15" customHeight="1"/>
  <cols>
    <col min="1" max="1" width="11.140625" style="2" customWidth="1"/>
    <col min="2" max="5" width="15.140625" style="2" customWidth="1"/>
    <col min="6" max="6" width="24.5703125" style="2" customWidth="1"/>
    <col min="7" max="7" width="18.28515625" style="2" customWidth="1"/>
    <col min="8" max="16384" width="11.42578125" style="2"/>
  </cols>
  <sheetData>
    <row r="1" spans="1:7" ht="15" customHeight="1">
      <c r="A1" s="1" t="s">
        <v>84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20" t="s">
        <v>58</v>
      </c>
      <c r="B4" s="21" t="s">
        <v>60</v>
      </c>
      <c r="C4" s="21" t="s">
        <v>61</v>
      </c>
      <c r="D4" s="21" t="s">
        <v>57</v>
      </c>
      <c r="E4" s="21" t="s">
        <v>0</v>
      </c>
      <c r="F4" s="21" t="s">
        <v>62</v>
      </c>
      <c r="G4" s="21" t="s">
        <v>65</v>
      </c>
    </row>
    <row r="5" spans="1:7" ht="15" customHeight="1">
      <c r="A5" s="8" t="s">
        <v>105</v>
      </c>
      <c r="B5" s="5">
        <v>12</v>
      </c>
      <c r="C5" s="5">
        <v>2</v>
      </c>
      <c r="D5" s="5">
        <v>0</v>
      </c>
      <c r="E5" s="5">
        <v>14</v>
      </c>
      <c r="F5" s="5">
        <v>115</v>
      </c>
      <c r="G5" s="6">
        <f>IFERROR(Tabell11746[[#This Row],[Bifall]]/Tabell11746[[#This Row],[Totalt]],0)</f>
        <v>0.8571428571428571</v>
      </c>
    </row>
    <row r="6" spans="1:7" ht="15" customHeight="1">
      <c r="A6" s="8" t="s">
        <v>107</v>
      </c>
      <c r="B6" s="5">
        <v>10</v>
      </c>
      <c r="C6" s="5">
        <v>0</v>
      </c>
      <c r="D6" s="5">
        <v>0</v>
      </c>
      <c r="E6" s="5">
        <v>10</v>
      </c>
      <c r="F6" s="5">
        <v>121</v>
      </c>
      <c r="G6" s="6">
        <f>IFERROR(Tabell11746[[#This Row],[Bifall]]/Tabell11746[[#This Row],[Totalt]],0)</f>
        <v>1</v>
      </c>
    </row>
    <row r="7" spans="1:7" ht="15" customHeight="1">
      <c r="A7" s="27" t="s">
        <v>0</v>
      </c>
      <c r="B7" s="27">
        <v>12</v>
      </c>
      <c r="C7" s="27">
        <v>2</v>
      </c>
      <c r="D7" s="27">
        <v>0</v>
      </c>
      <c r="E7" s="27">
        <v>24</v>
      </c>
      <c r="F7" s="27">
        <v>117</v>
      </c>
      <c r="G7" s="6">
        <f>IFERROR(Tabell11746[[#This Row],[Bifall]]/Tabell11746[[#This Row],[Totalt]],0)</f>
        <v>0.5</v>
      </c>
    </row>
    <row r="8" spans="1:7" ht="15" customHeight="1">
      <c r="A8" s="27"/>
      <c r="B8" s="27"/>
      <c r="C8" s="27"/>
      <c r="D8" s="27"/>
      <c r="E8" s="27"/>
      <c r="F8" s="27"/>
      <c r="G8" s="27"/>
    </row>
    <row r="9" spans="1:7" ht="15" customHeight="1">
      <c r="A9" s="27" t="s">
        <v>69</v>
      </c>
      <c r="B9" s="27"/>
      <c r="C9" s="27"/>
      <c r="D9" s="27"/>
      <c r="E9" s="27"/>
      <c r="F9" s="27"/>
      <c r="G9" s="27"/>
    </row>
    <row r="10" spans="1:7" ht="15" customHeight="1">
      <c r="A10" s="20" t="s">
        <v>58</v>
      </c>
      <c r="B10" s="21" t="s">
        <v>60</v>
      </c>
      <c r="C10" s="21" t="s">
        <v>61</v>
      </c>
      <c r="D10" s="21" t="s">
        <v>57</v>
      </c>
      <c r="E10" s="21" t="s">
        <v>0</v>
      </c>
      <c r="F10" s="21" t="s">
        <v>62</v>
      </c>
      <c r="G10" s="21" t="s">
        <v>65</v>
      </c>
    </row>
    <row r="11" spans="1:7" ht="15" customHeight="1">
      <c r="A11" s="8" t="s">
        <v>105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6">
        <f>IFERROR(Tabell1174615[[#This Row],[Bifall]]/Tabell1174615[[#This Row],[Totalt]],0)</f>
        <v>0</v>
      </c>
    </row>
    <row r="12" spans="1:7" ht="15" customHeight="1">
      <c r="A12" s="8" t="s">
        <v>107</v>
      </c>
      <c r="B12" s="5">
        <v>65</v>
      </c>
      <c r="C12" s="5">
        <v>0</v>
      </c>
      <c r="D12" s="5">
        <v>2</v>
      </c>
      <c r="E12" s="5">
        <v>67</v>
      </c>
      <c r="F12" s="5">
        <v>22</v>
      </c>
      <c r="G12" s="6">
        <f>IFERROR(Tabell1174615[[#This Row],[Bifall]]/Tabell1174615[[#This Row],[Totalt]],0)</f>
        <v>0.97014925373134331</v>
      </c>
    </row>
    <row r="13" spans="1:7" ht="15" customHeight="1">
      <c r="A13" s="27" t="s">
        <v>0</v>
      </c>
      <c r="B13" s="27">
        <v>65</v>
      </c>
      <c r="C13" s="27">
        <v>0</v>
      </c>
      <c r="D13" s="27">
        <v>2</v>
      </c>
      <c r="E13" s="27">
        <v>67</v>
      </c>
      <c r="F13" s="27">
        <v>22</v>
      </c>
      <c r="G13" s="6">
        <f>IFERROR(Tabell1174615[[#This Row],[Bifall]]/Tabell1174615[[#This Row],[Totalt]],0)</f>
        <v>0.97014925373134331</v>
      </c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2" width="12.7109375" style="3" customWidth="1"/>
    <col min="3" max="3" width="12.140625" style="3" customWidth="1"/>
    <col min="4" max="4" width="12.7109375" style="3" customWidth="1"/>
    <col min="5" max="5" width="14.7109375" style="3" customWidth="1"/>
    <col min="6" max="7" width="12.7109375" style="3" customWidth="1"/>
    <col min="8" max="8" width="12.28515625" style="3" customWidth="1"/>
    <col min="9" max="9" width="12.140625" style="3" customWidth="1"/>
    <col min="10" max="10" width="17.140625" style="2" customWidth="1"/>
    <col min="11" max="16384" width="11.42578125" style="2"/>
  </cols>
  <sheetData>
    <row r="1" spans="1:9" ht="15" customHeight="1">
      <c r="A1" s="1" t="s">
        <v>85</v>
      </c>
    </row>
    <row r="2" spans="1:9" ht="15" customHeight="1">
      <c r="A2" s="1"/>
    </row>
    <row r="3" spans="1:9" ht="15" customHeight="1">
      <c r="A3" s="1" t="s">
        <v>67</v>
      </c>
    </row>
    <row r="4" spans="1:9" ht="40.5" customHeight="1">
      <c r="A4" s="20" t="s">
        <v>59</v>
      </c>
      <c r="B4" s="21" t="s">
        <v>60</v>
      </c>
      <c r="C4" s="21" t="s">
        <v>61</v>
      </c>
      <c r="D4" s="22" t="s">
        <v>66</v>
      </c>
      <c r="E4" s="30" t="s">
        <v>64</v>
      </c>
      <c r="F4" s="35" t="s">
        <v>88</v>
      </c>
      <c r="G4" s="30" t="s">
        <v>57</v>
      </c>
      <c r="H4" s="21" t="s">
        <v>0</v>
      </c>
      <c r="I4" s="22" t="s">
        <v>76</v>
      </c>
    </row>
    <row r="5" spans="1:9" ht="15" customHeight="1">
      <c r="A5" s="41" t="s">
        <v>1</v>
      </c>
      <c r="B5" s="43">
        <v>1</v>
      </c>
      <c r="C5" s="43">
        <v>2</v>
      </c>
      <c r="D5" s="44">
        <v>0</v>
      </c>
      <c r="E5" s="44">
        <v>0</v>
      </c>
      <c r="F5" s="44">
        <v>0</v>
      </c>
      <c r="G5" s="43">
        <v>0</v>
      </c>
      <c r="H5" s="43">
        <v>3</v>
      </c>
      <c r="I5" s="45">
        <f>IFERROR(Tabell3127[[#This Row],[Bifall]]/Tabell3127[[#This Row],[Totalt]],0)</f>
        <v>0.33333333333333331</v>
      </c>
    </row>
    <row r="6" spans="1:9" ht="15" customHeight="1">
      <c r="A6" s="42" t="s">
        <v>10</v>
      </c>
      <c r="B6" s="43">
        <v>0</v>
      </c>
      <c r="C6" s="43">
        <v>1</v>
      </c>
      <c r="D6" s="44">
        <v>0</v>
      </c>
      <c r="E6" s="44">
        <v>0</v>
      </c>
      <c r="F6" s="44">
        <v>0</v>
      </c>
      <c r="G6" s="43">
        <v>0</v>
      </c>
      <c r="H6" s="43">
        <v>1</v>
      </c>
      <c r="I6" s="45">
        <f>IFERROR(Tabell3127[[#This Row],[Bifall]]/Tabell3127[[#This Row],[Totalt]],0)</f>
        <v>0</v>
      </c>
    </row>
    <row r="7" spans="1:9" ht="15" customHeight="1">
      <c r="A7" s="42" t="s">
        <v>13</v>
      </c>
      <c r="B7" s="43">
        <v>0</v>
      </c>
      <c r="C7" s="43">
        <v>0</v>
      </c>
      <c r="D7" s="44">
        <v>0</v>
      </c>
      <c r="E7" s="44">
        <v>0</v>
      </c>
      <c r="F7" s="44">
        <v>0</v>
      </c>
      <c r="G7" s="43">
        <v>1</v>
      </c>
      <c r="H7" s="43">
        <v>1</v>
      </c>
      <c r="I7" s="45">
        <f>IFERROR(Tabell3127[[#This Row],[Bifall]]/Tabell3127[[#This Row],[Totalt]],0)</f>
        <v>0</v>
      </c>
    </row>
    <row r="8" spans="1:9" ht="15" customHeight="1">
      <c r="A8" s="42" t="s">
        <v>14</v>
      </c>
      <c r="B8" s="43">
        <v>0</v>
      </c>
      <c r="C8" s="43">
        <v>3</v>
      </c>
      <c r="D8" s="44">
        <v>0</v>
      </c>
      <c r="E8" s="44">
        <v>0</v>
      </c>
      <c r="F8" s="44">
        <v>0</v>
      </c>
      <c r="G8" s="43">
        <v>0</v>
      </c>
      <c r="H8" s="43">
        <v>3</v>
      </c>
      <c r="I8" s="45">
        <f>IFERROR(Tabell3127[[#This Row],[Bifall]]/Tabell3127[[#This Row],[Totalt]],0)</f>
        <v>0</v>
      </c>
    </row>
    <row r="9" spans="1:9" ht="15" customHeight="1">
      <c r="A9" s="42" t="s">
        <v>18</v>
      </c>
      <c r="B9" s="43">
        <v>1</v>
      </c>
      <c r="C9" s="43">
        <v>1</v>
      </c>
      <c r="D9" s="44">
        <v>0</v>
      </c>
      <c r="E9" s="44">
        <v>0</v>
      </c>
      <c r="F9" s="44">
        <v>0</v>
      </c>
      <c r="G9" s="43">
        <v>0</v>
      </c>
      <c r="H9" s="43">
        <v>2</v>
      </c>
      <c r="I9" s="45">
        <f>IFERROR(Tabell3127[[#This Row],[Bifall]]/Tabell3127[[#This Row],[Totalt]],0)</f>
        <v>0.5</v>
      </c>
    </row>
    <row r="10" spans="1:9" ht="15" customHeight="1">
      <c r="A10" s="42" t="s">
        <v>19</v>
      </c>
      <c r="B10" s="43">
        <v>1</v>
      </c>
      <c r="C10" s="43">
        <v>0</v>
      </c>
      <c r="D10" s="44">
        <v>0</v>
      </c>
      <c r="E10" s="44">
        <v>0</v>
      </c>
      <c r="F10" s="44">
        <v>0</v>
      </c>
      <c r="G10" s="43">
        <v>0</v>
      </c>
      <c r="H10" s="43">
        <v>1</v>
      </c>
      <c r="I10" s="45">
        <f>IFERROR(Tabell3127[[#This Row],[Bifall]]/Tabell3127[[#This Row],[Totalt]],0)</f>
        <v>1</v>
      </c>
    </row>
    <row r="11" spans="1:9" ht="15" customHeight="1">
      <c r="A11" s="42" t="s">
        <v>29</v>
      </c>
      <c r="B11" s="43">
        <v>0</v>
      </c>
      <c r="C11" s="43">
        <v>1</v>
      </c>
      <c r="D11" s="44">
        <v>0</v>
      </c>
      <c r="E11" s="44">
        <v>0</v>
      </c>
      <c r="F11" s="44">
        <v>0</v>
      </c>
      <c r="G11" s="43">
        <v>4</v>
      </c>
      <c r="H11" s="43">
        <v>5</v>
      </c>
      <c r="I11" s="45">
        <f>IFERROR(Tabell3127[[#This Row],[Bifall]]/Tabell3127[[#This Row],[Totalt]],0)</f>
        <v>0</v>
      </c>
    </row>
    <row r="12" spans="1:9" ht="15" customHeight="1">
      <c r="A12" s="42" t="s">
        <v>36</v>
      </c>
      <c r="B12" s="43">
        <v>0</v>
      </c>
      <c r="C12" s="43">
        <v>1</v>
      </c>
      <c r="D12" s="44">
        <v>0</v>
      </c>
      <c r="E12" s="44">
        <v>0</v>
      </c>
      <c r="F12" s="44">
        <v>0</v>
      </c>
      <c r="G12" s="43">
        <v>0</v>
      </c>
      <c r="H12" s="43">
        <v>1</v>
      </c>
      <c r="I12" s="45">
        <f>IFERROR(Tabell3127[[#This Row],[Bifall]]/Tabell3127[[#This Row],[Totalt]],0)</f>
        <v>0</v>
      </c>
    </row>
    <row r="13" spans="1:9" ht="15" customHeight="1">
      <c r="A13" s="42" t="s">
        <v>39</v>
      </c>
      <c r="B13" s="43">
        <v>1</v>
      </c>
      <c r="C13" s="43">
        <v>0</v>
      </c>
      <c r="D13" s="44">
        <v>0</v>
      </c>
      <c r="E13" s="44">
        <v>0</v>
      </c>
      <c r="F13" s="44">
        <v>0</v>
      </c>
      <c r="G13" s="43">
        <v>0</v>
      </c>
      <c r="H13" s="43">
        <v>1</v>
      </c>
      <c r="I13" s="45">
        <f>IFERROR(Tabell3127[[#This Row],[Bifall]]/Tabell3127[[#This Row],[Totalt]],0)</f>
        <v>1</v>
      </c>
    </row>
    <row r="14" spans="1:9" ht="15" customHeight="1">
      <c r="A14" s="42" t="s">
        <v>41</v>
      </c>
      <c r="B14" s="43">
        <v>0</v>
      </c>
      <c r="C14" s="43">
        <v>0</v>
      </c>
      <c r="D14" s="44">
        <v>0</v>
      </c>
      <c r="E14" s="44">
        <v>0</v>
      </c>
      <c r="F14" s="44">
        <v>0</v>
      </c>
      <c r="G14" s="43">
        <v>1</v>
      </c>
      <c r="H14" s="43">
        <v>1</v>
      </c>
      <c r="I14" s="45">
        <f>IFERROR(Tabell3127[[#This Row],[Bifall]]/Tabell3127[[#This Row],[Totalt]],0)</f>
        <v>0</v>
      </c>
    </row>
    <row r="15" spans="1:9" ht="15" customHeight="1">
      <c r="A15" s="42" t="s">
        <v>45</v>
      </c>
      <c r="B15" s="43">
        <v>0</v>
      </c>
      <c r="C15" s="43">
        <v>3</v>
      </c>
      <c r="D15" s="44">
        <v>0</v>
      </c>
      <c r="E15" s="44">
        <v>0</v>
      </c>
      <c r="F15" s="44">
        <v>0</v>
      </c>
      <c r="G15" s="43">
        <v>0</v>
      </c>
      <c r="H15" s="43">
        <v>3</v>
      </c>
      <c r="I15" s="45">
        <f>IFERROR(Tabell3127[[#This Row],[Bifall]]/Tabell3127[[#This Row],[Totalt]],0)</f>
        <v>0</v>
      </c>
    </row>
    <row r="16" spans="1:9" ht="15" customHeight="1">
      <c r="A16" s="42" t="s">
        <v>51</v>
      </c>
      <c r="B16" s="43">
        <v>2</v>
      </c>
      <c r="C16" s="43">
        <v>0</v>
      </c>
      <c r="D16" s="44">
        <v>0</v>
      </c>
      <c r="E16" s="44">
        <v>0</v>
      </c>
      <c r="F16" s="44">
        <v>0</v>
      </c>
      <c r="G16" s="43">
        <v>0</v>
      </c>
      <c r="H16" s="43">
        <v>2</v>
      </c>
      <c r="I16" s="45">
        <f>IFERROR(Tabell3127[[#This Row],[Bifall]]/Tabell3127[[#This Row],[Totalt]],0)</f>
        <v>1</v>
      </c>
    </row>
    <row r="17" spans="1:9" ht="15" customHeight="1">
      <c r="A17" s="42" t="s">
        <v>52</v>
      </c>
      <c r="B17" s="43">
        <v>0</v>
      </c>
      <c r="C17" s="43">
        <v>0</v>
      </c>
      <c r="D17" s="44">
        <v>0</v>
      </c>
      <c r="E17" s="44">
        <v>0</v>
      </c>
      <c r="F17" s="44">
        <v>0</v>
      </c>
      <c r="G17" s="43">
        <v>1</v>
      </c>
      <c r="H17" s="43">
        <v>1</v>
      </c>
      <c r="I17" s="45">
        <f>IFERROR(Tabell3127[[#This Row],[Bifall]]/Tabell3127[[#This Row],[Totalt]],0)</f>
        <v>0</v>
      </c>
    </row>
    <row r="18" spans="1:9" ht="15" customHeight="1">
      <c r="A18" s="42" t="s">
        <v>0</v>
      </c>
      <c r="B18" s="43">
        <v>6</v>
      </c>
      <c r="C18" s="43">
        <v>12</v>
      </c>
      <c r="D18" s="44">
        <v>0</v>
      </c>
      <c r="E18" s="44">
        <v>0</v>
      </c>
      <c r="F18" s="44">
        <v>0</v>
      </c>
      <c r="G18" s="43">
        <v>7</v>
      </c>
      <c r="H18" s="43">
        <v>25</v>
      </c>
      <c r="I18" s="45">
        <f>IFERROR(Tabell3127[[#This Row],[Bifall]]/Tabell3127[[#This Row],[Totalt]],0)</f>
        <v>0.24</v>
      </c>
    </row>
    <row r="19" spans="1:9" ht="15" customHeight="1">
      <c r="A19" s="2" t="s">
        <v>69</v>
      </c>
      <c r="H19" s="2"/>
      <c r="I19" s="2"/>
    </row>
    <row r="20" spans="1:9" ht="15" customHeight="1">
      <c r="A20" s="20" t="s">
        <v>59</v>
      </c>
      <c r="B20" s="21" t="s">
        <v>60</v>
      </c>
      <c r="C20" s="21" t="s">
        <v>61</v>
      </c>
      <c r="D20" s="21" t="s">
        <v>57</v>
      </c>
      <c r="E20" s="21" t="s">
        <v>0</v>
      </c>
      <c r="F20" s="22" t="s">
        <v>76</v>
      </c>
      <c r="G20" s="22"/>
      <c r="H20" s="2"/>
      <c r="I20" s="2"/>
    </row>
    <row r="21" spans="1:9" ht="15" customHeight="1">
      <c r="A21" s="4" t="s">
        <v>52</v>
      </c>
      <c r="B21" s="5">
        <v>19</v>
      </c>
      <c r="C21" s="5">
        <v>0</v>
      </c>
      <c r="D21" s="5">
        <v>1</v>
      </c>
      <c r="E21" s="5">
        <v>20</v>
      </c>
      <c r="F21" s="6">
        <f>Tabell312713[[#This Row],[Bifall]]/Tabell312713[[#This Row],[Totalt]]</f>
        <v>0.95</v>
      </c>
      <c r="G21" s="6"/>
      <c r="H21" s="2"/>
      <c r="I21" s="2"/>
    </row>
    <row r="22" spans="1:9" ht="12.75">
      <c r="A22" s="19" t="s">
        <v>0</v>
      </c>
      <c r="B22" s="25">
        <v>19</v>
      </c>
      <c r="C22" s="26">
        <v>0</v>
      </c>
      <c r="D22" s="25">
        <v>1</v>
      </c>
      <c r="E22" s="25">
        <v>20</v>
      </c>
      <c r="F22" s="6">
        <f>Tabell312713[[#This Row],[Bifall]]/Tabell312713[[#This Row],[Totalt]]</f>
        <v>0.95</v>
      </c>
      <c r="G22" s="6"/>
      <c r="H22" s="2"/>
      <c r="I22" s="2"/>
    </row>
    <row r="23" spans="1:9" ht="12.75">
      <c r="F23" s="2"/>
      <c r="G23" s="24"/>
      <c r="H23" s="2"/>
      <c r="I23" s="2"/>
    </row>
    <row r="24" spans="1:9" ht="12.75">
      <c r="F24" s="2"/>
      <c r="G24" s="2"/>
      <c r="H24" s="2"/>
      <c r="I24" s="2"/>
    </row>
    <row r="25" spans="1:9" ht="12.75">
      <c r="F25" s="2"/>
      <c r="G25" s="2"/>
      <c r="H25" s="2"/>
      <c r="I25" s="2"/>
    </row>
    <row r="26" spans="1:9" ht="15" customHeight="1">
      <c r="F26" s="2"/>
      <c r="G26" s="2"/>
      <c r="H26" s="2"/>
      <c r="I26" s="2"/>
    </row>
    <row r="27" spans="1:9" ht="15" customHeight="1">
      <c r="F27" s="2"/>
      <c r="G27" s="2"/>
      <c r="H27" s="2"/>
      <c r="I27" s="25"/>
    </row>
    <row r="28" spans="1:9" ht="15" customHeight="1">
      <c r="F28" s="2"/>
      <c r="G28" s="2"/>
      <c r="H28" s="2"/>
    </row>
    <row r="29" spans="1:9" ht="15" customHeight="1">
      <c r="F29" s="2"/>
      <c r="G29" s="2"/>
      <c r="H29" s="25"/>
      <c r="I29" s="2"/>
    </row>
    <row r="30" spans="1:9" ht="15" customHeight="1">
      <c r="F30" s="2"/>
      <c r="G30" s="2"/>
      <c r="I30" s="2"/>
    </row>
    <row r="31" spans="1:9" ht="15" customHeight="1">
      <c r="F31" s="2"/>
      <c r="G31" s="2"/>
      <c r="H31" s="2"/>
      <c r="I31" s="2"/>
    </row>
    <row r="32" spans="1:9" ht="15" customHeight="1">
      <c r="F32" s="2"/>
      <c r="G32" s="2"/>
      <c r="H32" s="2"/>
      <c r="I32" s="2"/>
    </row>
    <row r="33" spans="6:9" ht="15" customHeight="1">
      <c r="F33" s="2"/>
      <c r="G33" s="2"/>
      <c r="H33" s="2"/>
      <c r="I33" s="2"/>
    </row>
    <row r="34" spans="6:9" ht="15" customHeight="1">
      <c r="G34" s="2"/>
      <c r="H34" s="2"/>
      <c r="I34" s="2"/>
    </row>
    <row r="35" spans="6:9" ht="15" customHeight="1">
      <c r="H35" s="2"/>
      <c r="I35" s="2"/>
    </row>
    <row r="36" spans="6:9" ht="15" customHeight="1">
      <c r="H36" s="2"/>
      <c r="I36" s="2"/>
    </row>
    <row r="37" spans="6:9" ht="15" customHeight="1">
      <c r="H37" s="2"/>
      <c r="I37" s="2"/>
    </row>
    <row r="38" spans="6:9" ht="27.75" customHeight="1">
      <c r="H38" s="2"/>
      <c r="I38" s="2"/>
    </row>
    <row r="39" spans="6:9" ht="15" customHeight="1">
      <c r="H39" s="2"/>
      <c r="I39" s="2"/>
    </row>
    <row r="40" spans="6:9" ht="15" customHeight="1">
      <c r="H40" s="2"/>
      <c r="I40" s="2"/>
    </row>
    <row r="41" spans="6:9" ht="15" customHeight="1">
      <c r="H41" s="2"/>
      <c r="I41" s="2"/>
    </row>
    <row r="42" spans="6:9" ht="15" customHeight="1">
      <c r="H42" s="2"/>
      <c r="I42" s="2"/>
    </row>
    <row r="43" spans="6:9" ht="15" customHeight="1">
      <c r="H43" s="2"/>
      <c r="I43" s="2"/>
    </row>
    <row r="44" spans="6:9" ht="15" customHeight="1">
      <c r="H44" s="2"/>
    </row>
    <row r="45" spans="6:9" ht="15" customHeight="1">
      <c r="H45" s="2"/>
    </row>
    <row r="52" spans="10:10" ht="17.25" customHeight="1"/>
    <row r="53" spans="10:10" ht="17.25" customHeight="1"/>
    <row r="54" spans="10:10" ht="17.25" customHeight="1"/>
    <row r="55" spans="10:10" ht="17.25" customHeight="1"/>
    <row r="56" spans="10:10" ht="17.25" customHeight="1"/>
    <row r="57" spans="10:10" ht="17.25" customHeight="1"/>
    <row r="58" spans="10:10" ht="17.25" customHeight="1"/>
    <row r="59" spans="10:10" ht="17.25" customHeight="1"/>
    <row r="60" spans="10:10" ht="17.25" customHeight="1">
      <c r="J60" s="24"/>
    </row>
    <row r="61" spans="10:10" ht="17.25" customHeight="1">
      <c r="J61" s="24"/>
    </row>
    <row r="62" spans="10:10" ht="18.75" customHeight="1"/>
    <row r="63" spans="10:10" ht="30.75" customHeight="1"/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2.85546875" style="3" customWidth="1"/>
    <col min="6" max="6" width="19.28515625" style="3" customWidth="1"/>
    <col min="7" max="16384" width="11.42578125" style="2"/>
  </cols>
  <sheetData>
    <row r="1" spans="1:6" ht="15" customHeight="1">
      <c r="A1" s="1" t="s">
        <v>86</v>
      </c>
    </row>
    <row r="2" spans="1:6" ht="15" customHeight="1">
      <c r="A2" s="1"/>
    </row>
    <row r="3" spans="1:6" ht="15" customHeight="1">
      <c r="A3" s="20" t="s">
        <v>59</v>
      </c>
      <c r="B3" s="21" t="s">
        <v>60</v>
      </c>
      <c r="C3" s="21" t="s">
        <v>61</v>
      </c>
      <c r="D3" s="21" t="s">
        <v>57</v>
      </c>
      <c r="E3" s="21" t="s">
        <v>0</v>
      </c>
      <c r="F3" s="21" t="s">
        <v>65</v>
      </c>
    </row>
    <row r="4" spans="1:6" ht="15" customHeight="1">
      <c r="A4" s="4" t="s">
        <v>1</v>
      </c>
      <c r="B4" s="5">
        <v>9</v>
      </c>
      <c r="C4" s="5">
        <v>2</v>
      </c>
      <c r="D4" s="5">
        <v>0</v>
      </c>
      <c r="E4" s="5">
        <v>11</v>
      </c>
      <c r="F4" s="6">
        <f>Tabell31238[[#This Row],[Bifall]]/Tabell31238[[#This Row],[Totalt]]</f>
        <v>0.81818181818181823</v>
      </c>
    </row>
    <row r="5" spans="1:6" ht="15" customHeight="1">
      <c r="A5" s="4" t="s">
        <v>13</v>
      </c>
      <c r="B5" s="5">
        <v>1</v>
      </c>
      <c r="C5" s="5">
        <v>0</v>
      </c>
      <c r="D5" s="5">
        <v>0</v>
      </c>
      <c r="E5" s="5">
        <v>1</v>
      </c>
      <c r="F5" s="6">
        <f>Tabell31238[[#This Row],[Bifall]]/Tabell31238[[#This Row],[Totalt]]</f>
        <v>1</v>
      </c>
    </row>
    <row r="6" spans="1:6" ht="15" customHeight="1">
      <c r="A6" s="4" t="s">
        <v>18</v>
      </c>
      <c r="B6" s="5">
        <v>1</v>
      </c>
      <c r="C6" s="5">
        <v>0</v>
      </c>
      <c r="D6" s="5">
        <v>0</v>
      </c>
      <c r="E6" s="5">
        <v>1</v>
      </c>
      <c r="F6" s="6">
        <f>Tabell31238[[#This Row],[Bifall]]/Tabell31238[[#This Row],[Totalt]]</f>
        <v>1</v>
      </c>
    </row>
    <row r="7" spans="1:6" ht="15" customHeight="1">
      <c r="A7" s="4" t="s">
        <v>33</v>
      </c>
      <c r="B7" s="5">
        <v>1</v>
      </c>
      <c r="C7" s="5">
        <v>0</v>
      </c>
      <c r="D7" s="5">
        <v>0</v>
      </c>
      <c r="E7" s="5">
        <v>1</v>
      </c>
      <c r="F7" s="6">
        <f>Tabell31238[[#This Row],[Bifall]]/Tabell31238[[#This Row],[Totalt]]</f>
        <v>1</v>
      </c>
    </row>
    <row r="8" spans="1:6" ht="15" customHeight="1">
      <c r="A8" s="4" t="s">
        <v>35</v>
      </c>
      <c r="B8" s="5">
        <v>1</v>
      </c>
      <c r="C8" s="5">
        <v>0</v>
      </c>
      <c r="D8" s="5">
        <v>0</v>
      </c>
      <c r="E8" s="5">
        <v>1</v>
      </c>
      <c r="F8" s="6">
        <f>Tabell31238[[#This Row],[Bifall]]/Tabell31238[[#This Row],[Totalt]]</f>
        <v>1</v>
      </c>
    </row>
    <row r="9" spans="1:6" ht="15" customHeight="1">
      <c r="A9" s="19" t="s">
        <v>45</v>
      </c>
      <c r="B9" s="25">
        <v>9</v>
      </c>
      <c r="C9" s="25">
        <v>0</v>
      </c>
      <c r="D9" s="25">
        <v>0</v>
      </c>
      <c r="E9" s="25">
        <v>9</v>
      </c>
      <c r="F9" s="24">
        <f>Tabell31238[[#This Row],[Bifall]]/Tabell31238[[#This Row],[Totalt]]</f>
        <v>1</v>
      </c>
    </row>
    <row r="10" spans="1:6" ht="15" customHeight="1">
      <c r="A10" s="46" t="s">
        <v>0</v>
      </c>
      <c r="B10" s="44">
        <v>22</v>
      </c>
      <c r="C10" s="44">
        <v>2</v>
      </c>
      <c r="D10" s="44">
        <v>0</v>
      </c>
      <c r="E10" s="44">
        <v>24</v>
      </c>
      <c r="F10" s="50">
        <f>Tabell31238[[#This Row],[Bifall]]/Tabell31238[[#This Row],[Totalt]]</f>
        <v>0.91666666666666663</v>
      </c>
    </row>
  </sheetData>
  <pageMargins left="0.05" right="0.05" top="0.5" bottom="0.5" header="0" footer="0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Information</vt:lpstr>
      <vt:lpstr>Totalt, förstagångsärenden</vt:lpstr>
      <vt:lpstr>Totalt, förlängningsärenden</vt:lpstr>
      <vt:lpstr>Medborgarskap, första ansökan</vt:lpstr>
      <vt:lpstr>Medborgarskap, förlängningar</vt:lpstr>
      <vt:lpstr>Totalt, första ansökan EKB</vt:lpstr>
      <vt:lpstr>Totalt, förlängningar,EKB</vt:lpstr>
      <vt:lpstr>Medborgarskap, förstagångs, EKB</vt:lpstr>
      <vt:lpstr>Medborgarskap, förlängning, EKB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Avgjorda asylärenden</dc:title>
  <dc:creator>Migrationsverket</dc:creator>
  <cp:lastModifiedBy>Ngan Nguyen</cp:lastModifiedBy>
  <cp:revision>1</cp:revision>
  <dcterms:created xsi:type="dcterms:W3CDTF">2021-12-15T20:08:42Z</dcterms:created>
  <dcterms:modified xsi:type="dcterms:W3CDTF">2026-03-02T09:23:52Z</dcterms:modified>
</cp:coreProperties>
</file>